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oriBollinger\Dropbox (Avenir Health)\My Files\Track20\Costing\UCD\"/>
    </mc:Choice>
  </mc:AlternateContent>
  <xr:revisionPtr revIDLastSave="0" documentId="13_ncr:1_{65106149-EB6F-47AD-9401-BD7ADF43E63D}" xr6:coauthVersionLast="47" xr6:coauthVersionMax="47" xr10:uidLastSave="{00000000-0000-0000-0000-000000000000}"/>
  <bookViews>
    <workbookView xWindow="-120" yWindow="-120" windowWidth="29040" windowHeight="15840" activeTab="1" xr2:uid="{217ADB65-0133-4AB0-BA01-E96AD1B5589C}"/>
  </bookViews>
  <sheets>
    <sheet name="Dropdowns" sheetId="1" r:id="rId1"/>
    <sheet name="Database" sheetId="3" r:id="rId2"/>
    <sheet name="Column links and dropdown" sheetId="2" r:id="rId3"/>
  </sheets>
  <definedNames>
    <definedName name="_xlnm._FilterDatabase" localSheetId="1" hidden="1">Database!$G$1:$I$266</definedName>
    <definedName name="Counseling">Dropdowns!#REF!</definedName>
    <definedName name="Method">Dropdowns!#REF!</definedName>
    <definedName name="SBC">Dropdowns!#REF!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49" i="3" l="1"/>
  <c r="DC48" i="3"/>
  <c r="DC47" i="3"/>
  <c r="DC46" i="3"/>
  <c r="DC45" i="3"/>
  <c r="DC44" i="3"/>
  <c r="DC43" i="3"/>
  <c r="DC42" i="3"/>
  <c r="DD55" i="3" l="1"/>
  <c r="BI55" i="3" s="1"/>
  <c r="DD54" i="3"/>
  <c r="BI54" i="3" s="1"/>
  <c r="DD53" i="3"/>
  <c r="BI53" i="3" s="1"/>
  <c r="DD52" i="3"/>
  <c r="BI52" i="3" s="1"/>
  <c r="DD51" i="3"/>
  <c r="BI51" i="3" s="1"/>
  <c r="DD50" i="3"/>
  <c r="BI50" i="3" s="1"/>
  <c r="DD49" i="3"/>
  <c r="DD48" i="3"/>
  <c r="DD47" i="3"/>
  <c r="DD46" i="3"/>
  <c r="DD45" i="3"/>
  <c r="DD44" i="3"/>
  <c r="DD43" i="3"/>
  <c r="DD42" i="3"/>
  <c r="DD41" i="3"/>
  <c r="BI41" i="3" s="1"/>
  <c r="DD40" i="3"/>
  <c r="DP41" i="3" s="1"/>
  <c r="DD39" i="3"/>
  <c r="BI39" i="3" s="1"/>
  <c r="DD38" i="3"/>
  <c r="BI38" i="3" s="1"/>
  <c r="DD37" i="3"/>
  <c r="CD37" i="3" s="1"/>
  <c r="DD36" i="3"/>
  <c r="BI36" i="3" s="1"/>
  <c r="DD35" i="3"/>
  <c r="BI35" i="3" s="1"/>
  <c r="DD34" i="3"/>
  <c r="BI34" i="3" s="1"/>
  <c r="DD33" i="3"/>
  <c r="BI33" i="3" s="1"/>
  <c r="DD32" i="3"/>
  <c r="BI32" i="3" s="1"/>
  <c r="DD31" i="3"/>
  <c r="BI31" i="3" s="1"/>
  <c r="DD30" i="3"/>
  <c r="BI30" i="3" s="1"/>
  <c r="DD29" i="3"/>
  <c r="DD28" i="3"/>
  <c r="DD27" i="3"/>
  <c r="DD26" i="3"/>
  <c r="DD25" i="3"/>
  <c r="DD24" i="3"/>
  <c r="BI24" i="3" s="1"/>
  <c r="DD23" i="3"/>
  <c r="BY23" i="3" s="1"/>
  <c r="DD22" i="3"/>
  <c r="BY22" i="3" s="1"/>
  <c r="DD21" i="3"/>
  <c r="BY21" i="3" s="1"/>
  <c r="DD20" i="3"/>
  <c r="CI20" i="3" s="1"/>
  <c r="DD19" i="3"/>
  <c r="CE19" i="3" s="1"/>
  <c r="DD18" i="3"/>
  <c r="BI18" i="3" s="1"/>
  <c r="DD17" i="3"/>
  <c r="BI17" i="3" s="1"/>
  <c r="DD16" i="3"/>
  <c r="BI16" i="3" s="1"/>
  <c r="DD15" i="3"/>
  <c r="CI15" i="3" s="1"/>
  <c r="DD14" i="3"/>
  <c r="CI14" i="3" s="1"/>
  <c r="DD13" i="3"/>
  <c r="CI13" i="3" s="1"/>
  <c r="DD12" i="3"/>
  <c r="BI12" i="3" s="1"/>
  <c r="DD11" i="3"/>
  <c r="BI11" i="3" s="1"/>
  <c r="DD10" i="3"/>
  <c r="BI10" i="3" s="1"/>
  <c r="DD9" i="3"/>
  <c r="BI9" i="3" s="1"/>
  <c r="DD8" i="3"/>
  <c r="BI8" i="3" s="1"/>
  <c r="DD7" i="3"/>
  <c r="BI7" i="3" s="1"/>
  <c r="DD6" i="3"/>
  <c r="BI6" i="3" s="1"/>
  <c r="DD5" i="3"/>
  <c r="BI5" i="3" s="1"/>
  <c r="DD4" i="3"/>
  <c r="BI4" i="3" s="1"/>
  <c r="DD3" i="3"/>
  <c r="BI3" i="3" s="1"/>
  <c r="BI49" i="3"/>
  <c r="BI47" i="3"/>
  <c r="BI45" i="3"/>
  <c r="DC29" i="3"/>
  <c r="DC28" i="3"/>
  <c r="BL28" i="3" s="1"/>
  <c r="DC27" i="3"/>
  <c r="BI27" i="3" s="1"/>
  <c r="DC26" i="3"/>
  <c r="DC25" i="3"/>
  <c r="BI42" i="3" l="1"/>
  <c r="BI26" i="3"/>
  <c r="BI44" i="3"/>
  <c r="BI25" i="3"/>
  <c r="BI48" i="3"/>
  <c r="BM29" i="3"/>
  <c r="BI43" i="3"/>
  <c r="BI46" i="3"/>
  <c r="BI19" i="3"/>
  <c r="BI37" i="3"/>
  <c r="BY16" i="3"/>
  <c r="BY24" i="3"/>
  <c r="CE20" i="3"/>
  <c r="CI16" i="3"/>
  <c r="CE36" i="3"/>
  <c r="CN36" i="3"/>
  <c r="BI20" i="3"/>
  <c r="BY17" i="3"/>
  <c r="CE13" i="3"/>
  <c r="CF21" i="3"/>
  <c r="CI17" i="3"/>
  <c r="CE37" i="3"/>
  <c r="CN37" i="3"/>
  <c r="BI13" i="3"/>
  <c r="BI21" i="3"/>
  <c r="BY18" i="3"/>
  <c r="CE14" i="3"/>
  <c r="CF22" i="3"/>
  <c r="CI18" i="3"/>
  <c r="CJ36" i="3"/>
  <c r="CP36" i="3"/>
  <c r="BI14" i="3"/>
  <c r="BI22" i="3"/>
  <c r="BI40" i="3"/>
  <c r="BY19" i="3"/>
  <c r="CE15" i="3"/>
  <c r="CF23" i="3"/>
  <c r="CI19" i="3"/>
  <c r="CJ37" i="3"/>
  <c r="CP37" i="3"/>
  <c r="BI15" i="3"/>
  <c r="BI23" i="3"/>
  <c r="BY20" i="3"/>
  <c r="CE16" i="3"/>
  <c r="CF24" i="3"/>
  <c r="CK36" i="3"/>
  <c r="DM41" i="3"/>
  <c r="BY13" i="3"/>
  <c r="CE17" i="3"/>
  <c r="BY36" i="3"/>
  <c r="CK37" i="3"/>
  <c r="DN41" i="3"/>
  <c r="BY14" i="3"/>
  <c r="CE18" i="3"/>
  <c r="BY37" i="3"/>
  <c r="CD36" i="3"/>
  <c r="DO41" i="3"/>
  <c r="BY15" i="3"/>
  <c r="BY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Lori Bollinger</author>
  </authors>
  <commentList>
    <comment ref="BW3" authorId="0" shapeId="0" xr:uid="{617B5615-76B6-4AC9-BF46-6BFD068AAF49}">
      <text>
        <r>
          <rPr>
            <b/>
            <sz val="9"/>
            <color indexed="81"/>
            <rFont val="Tahoma"/>
            <family val="2"/>
          </rPr>
          <t>Lori Bollinger:</t>
        </r>
        <r>
          <rPr>
            <sz val="9"/>
            <color indexed="81"/>
            <rFont val="Tahoma"/>
            <family val="2"/>
          </rPr>
          <t xml:space="preserve">
December 2017
</t>
        </r>
      </text>
    </comment>
    <comment ref="DE25" authorId="0" shapeId="0" xr:uid="{5C1AF09D-5210-4FD0-B6AE-5FD278622FAA}">
      <text>
        <r>
          <rPr>
            <b/>
            <sz val="9"/>
            <color indexed="81"/>
            <rFont val="Tahoma"/>
            <family val="2"/>
          </rPr>
          <t>Lori Bollinger:</t>
        </r>
        <r>
          <rPr>
            <sz val="9"/>
            <color indexed="81"/>
            <rFont val="Tahoma"/>
            <family val="2"/>
          </rPr>
          <t xml:space="preserve">
£19,389,941</t>
        </r>
      </text>
    </comment>
    <comment ref="DE26" authorId="0" shapeId="0" xr:uid="{F575E2A0-04FD-4402-AB89-3EE6B14E893D}">
      <text>
        <r>
          <rPr>
            <b/>
            <sz val="9"/>
            <color indexed="81"/>
            <rFont val="Tahoma"/>
            <family val="2"/>
          </rPr>
          <t>Lori Bollinger:</t>
        </r>
        <r>
          <rPr>
            <sz val="9"/>
            <color indexed="81"/>
            <rFont val="Tahoma"/>
            <family val="2"/>
          </rPr>
          <t xml:space="preserve">
£5.69</t>
        </r>
      </text>
    </comment>
    <comment ref="DE27" authorId="0" shapeId="0" xr:uid="{F3894B33-96BE-4B6B-B76F-E6F6106A3E8D}">
      <text>
        <r>
          <rPr>
            <b/>
            <sz val="9"/>
            <color indexed="81"/>
            <rFont val="Tahoma"/>
            <family val="2"/>
          </rPr>
          <t>Lori Bollinger:</t>
        </r>
        <r>
          <rPr>
            <sz val="9"/>
            <color indexed="81"/>
            <rFont val="Tahoma"/>
            <family val="2"/>
          </rPr>
          <t xml:space="preserve">
£4.10</t>
        </r>
      </text>
    </comment>
    <comment ref="DE28" authorId="0" shapeId="0" xr:uid="{ABD463A0-B596-480D-94E9-52A999689EE1}">
      <text>
        <r>
          <rPr>
            <b/>
            <sz val="9"/>
            <color indexed="81"/>
            <rFont val="Tahoma"/>
            <family val="2"/>
          </rPr>
          <t>Lori Bollinger:</t>
        </r>
        <r>
          <rPr>
            <sz val="9"/>
            <color indexed="81"/>
            <rFont val="Tahoma"/>
            <family val="2"/>
          </rPr>
          <t xml:space="preserve">
£20</t>
        </r>
      </text>
    </comment>
    <comment ref="DE29" authorId="0" shapeId="0" xr:uid="{E18F8F48-425B-4880-A2EF-8A0CB51FC0D5}">
      <text>
        <r>
          <rPr>
            <b/>
            <sz val="9"/>
            <color indexed="81"/>
            <rFont val="Tahoma"/>
            <family val="2"/>
          </rPr>
          <t>Lori Bollinger:</t>
        </r>
        <r>
          <rPr>
            <sz val="9"/>
            <color indexed="81"/>
            <rFont val="Tahoma"/>
            <family val="2"/>
          </rPr>
          <t xml:space="preserve">
 £21</t>
        </r>
      </text>
    </comment>
    <comment ref="CD36" authorId="0" shapeId="0" xr:uid="{9FDD9166-36BC-4909-A5E4-A06762AB91D8}">
      <text>
        <r>
          <rPr>
            <b/>
            <sz val="9"/>
            <color indexed="81"/>
            <rFont val="Tahoma"/>
            <family val="2"/>
          </rPr>
          <t>Lori Bollinger:</t>
        </r>
        <r>
          <rPr>
            <sz val="9"/>
            <color indexed="81"/>
            <rFont val="Tahoma"/>
            <family val="2"/>
          </rPr>
          <t xml:space="preserve">
Diagnostics</t>
        </r>
      </text>
    </comment>
    <comment ref="DM36" authorId="0" shapeId="0" xr:uid="{2FDAE4A9-A346-4E70-9020-60C908114E8C}">
      <text>
        <r>
          <rPr>
            <b/>
            <sz val="9"/>
            <color indexed="81"/>
            <rFont val="Tahoma"/>
            <family val="2"/>
          </rPr>
          <t>Lori Bollinger:</t>
        </r>
        <r>
          <rPr>
            <sz val="9"/>
            <color indexed="81"/>
            <rFont val="Tahoma"/>
            <family val="2"/>
          </rPr>
          <t xml:space="preserve">
Diagnostics</t>
        </r>
      </text>
    </comment>
    <comment ref="CD37" authorId="0" shapeId="0" xr:uid="{2631CD5D-0CC4-428B-B460-001B96394DC5}">
      <text>
        <r>
          <rPr>
            <b/>
            <sz val="9"/>
            <color indexed="81"/>
            <rFont val="Tahoma"/>
            <family val="2"/>
          </rPr>
          <t>Lori Bollinger:</t>
        </r>
        <r>
          <rPr>
            <sz val="9"/>
            <color indexed="81"/>
            <rFont val="Tahoma"/>
            <family val="2"/>
          </rPr>
          <t xml:space="preserve">
Diagnostics</t>
        </r>
      </text>
    </comment>
    <comment ref="DM37" authorId="0" shapeId="0" xr:uid="{58DA1DD8-D24C-42B7-95E6-1F25BF0DFAC9}">
      <text>
        <r>
          <rPr>
            <b/>
            <sz val="9"/>
            <color indexed="81"/>
            <rFont val="Tahoma"/>
            <family val="2"/>
          </rPr>
          <t>Lori Bollinger:</t>
        </r>
        <r>
          <rPr>
            <sz val="9"/>
            <color indexed="81"/>
            <rFont val="Tahoma"/>
            <family val="2"/>
          </rPr>
          <t xml:space="preserve">
Diagnostics</t>
        </r>
      </text>
    </comment>
  </commentList>
</comments>
</file>

<file path=xl/sharedStrings.xml><?xml version="1.0" encoding="utf-8"?>
<sst xmlns="http://schemas.openxmlformats.org/spreadsheetml/2006/main" count="3607" uniqueCount="953">
  <si>
    <t>Study Classification</t>
  </si>
  <si>
    <t>Outcome</t>
  </si>
  <si>
    <t>Reach of intervention</t>
  </si>
  <si>
    <t>Impact/effect extraction</t>
  </si>
  <si>
    <t>General Study Information</t>
  </si>
  <si>
    <t>Cost information</t>
  </si>
  <si>
    <t>Lead Author</t>
  </si>
  <si>
    <t>URL</t>
  </si>
  <si>
    <t>Provider</t>
  </si>
  <si>
    <t>Meta Outcome</t>
  </si>
  <si>
    <t>Narrow Outcome</t>
  </si>
  <si>
    <t>Notes on categorizing narrow outcome</t>
  </si>
  <si>
    <t>Specific Outcome Measured (text field)</t>
  </si>
  <si>
    <t>How often (one time, episodic, ongoing)</t>
  </si>
  <si>
    <t>Scale: National, District, Local</t>
  </si>
  <si>
    <t>Number targeted</t>
  </si>
  <si>
    <t>Number served/participated</t>
  </si>
  <si>
    <t>Dose (# exposures)</t>
  </si>
  <si>
    <t>Dose explanation</t>
  </si>
  <si>
    <t>Randomization</t>
  </si>
  <si>
    <t>Control</t>
  </si>
  <si>
    <t xml:space="preserve">Timing </t>
  </si>
  <si>
    <t>Sample</t>
  </si>
  <si>
    <t>Qualitative component</t>
  </si>
  <si>
    <t>Pre-intervention N</t>
  </si>
  <si>
    <t>Pre_intervention value</t>
  </si>
  <si>
    <t>Post_intervention N</t>
  </si>
  <si>
    <t>Post_intervention value</t>
  </si>
  <si>
    <t>Pre_control N</t>
  </si>
  <si>
    <t>Pre_control value</t>
  </si>
  <si>
    <t>Pot_control N</t>
  </si>
  <si>
    <t>Post_control value</t>
  </si>
  <si>
    <t>Control N</t>
  </si>
  <si>
    <t>Control value</t>
  </si>
  <si>
    <t>Intervention N</t>
  </si>
  <si>
    <t>Intervention value</t>
  </si>
  <si>
    <t>Type of ratio</t>
  </si>
  <si>
    <t>Published Ratio</t>
  </si>
  <si>
    <t>Time between intervention and outcome</t>
  </si>
  <si>
    <r>
      <t xml:space="preserve">Statistical significance </t>
    </r>
    <r>
      <rPr>
        <sz val="10"/>
        <rFont val="Calibri"/>
        <family val="2"/>
        <scheme val="minor"/>
      </rPr>
      <t>(significant, not significant, not reported)</t>
    </r>
  </si>
  <si>
    <t>Notes on statistical significance</t>
  </si>
  <si>
    <t>p-value</t>
  </si>
  <si>
    <t>Notes (type of regression?)</t>
  </si>
  <si>
    <t>Country</t>
  </si>
  <si>
    <t>Region</t>
  </si>
  <si>
    <t>Urban/ Rural?</t>
  </si>
  <si>
    <t>Population Served narrow</t>
  </si>
  <si>
    <t>Year(s) of data collection</t>
  </si>
  <si>
    <t>Notes</t>
  </si>
  <si>
    <t>Cost type</t>
  </si>
  <si>
    <t>Cost type detail</t>
  </si>
  <si>
    <t>Cost per output</t>
  </si>
  <si>
    <t xml:space="preserve">Cost per outcome: CEA </t>
  </si>
  <si>
    <t xml:space="preserve">Cost per DALY/QALY: CUA </t>
  </si>
  <si>
    <t xml:space="preserve">Cost per benefit: CBA </t>
  </si>
  <si>
    <t>Level for unit of measurement</t>
  </si>
  <si>
    <t>Duration for unit of measurement (number)</t>
  </si>
  <si>
    <t>Duration for unit of measurement (period type)</t>
  </si>
  <si>
    <t>Economic_Financial</t>
  </si>
  <si>
    <t>Cost perspective</t>
  </si>
  <si>
    <t>Cost perspective notes</t>
  </si>
  <si>
    <t>Intervention phase</t>
  </si>
  <si>
    <t>Reported currency</t>
  </si>
  <si>
    <t>Author currency conversion</t>
  </si>
  <si>
    <t>Currency year</t>
  </si>
  <si>
    <t>Service delivery personnel</t>
  </si>
  <si>
    <t>Support personnel</t>
  </si>
  <si>
    <t>Personnel mixed/unspecified</t>
  </si>
  <si>
    <t>Supplies (key drugs)</t>
  </si>
  <si>
    <t>Supplies (Medical/intervention)</t>
  </si>
  <si>
    <t>Supplies (non-medical/non-intervention)</t>
  </si>
  <si>
    <t>Recurrent building/space</t>
  </si>
  <si>
    <t>Recurrent other</t>
  </si>
  <si>
    <t>Equipment (medical/intervention)</t>
  </si>
  <si>
    <t>Equipment (non-medical/non-intervention)</t>
  </si>
  <si>
    <t>Capital building/space</t>
  </si>
  <si>
    <t>Capital Vehicles</t>
  </si>
  <si>
    <t>Capital Other</t>
  </si>
  <si>
    <t>Above-site costs- reported currency</t>
  </si>
  <si>
    <t>Inputs included in above site cost</t>
  </si>
  <si>
    <t>Inputs included in the client cost</t>
  </si>
  <si>
    <t>Discussion of scale</t>
  </si>
  <si>
    <t>Avenir calculation notes</t>
  </si>
  <si>
    <t>n/a</t>
  </si>
  <si>
    <t>N/A</t>
  </si>
  <si>
    <t>Public</t>
  </si>
  <si>
    <t>Adopt behavior</t>
  </si>
  <si>
    <t>Knowledge and attitudes of individuals and members of the household</t>
  </si>
  <si>
    <t>Knowledge and attitudes</t>
  </si>
  <si>
    <t>One time</t>
  </si>
  <si>
    <t>National</t>
  </si>
  <si>
    <t>Physical Randomization</t>
  </si>
  <si>
    <t>Control YES analysis for exposure to intervention</t>
  </si>
  <si>
    <t>Time series</t>
  </si>
  <si>
    <t>Cross sectional</t>
  </si>
  <si>
    <t>Yes</t>
  </si>
  <si>
    <t>Adjusted OR</t>
  </si>
  <si>
    <t>Significant</t>
  </si>
  <si>
    <t>&lt;0.1</t>
  </si>
  <si>
    <t>Mixed</t>
  </si>
  <si>
    <t>Urban</t>
  </si>
  <si>
    <t xml:space="preserve">General </t>
  </si>
  <si>
    <t>General</t>
  </si>
  <si>
    <t>Person in area/group</t>
  </si>
  <si>
    <t>Minute/s</t>
  </si>
  <si>
    <t>Client</t>
  </si>
  <si>
    <t>Research and design</t>
  </si>
  <si>
    <t>PPP adjusted- Intl dollars</t>
  </si>
  <si>
    <t>Acknowledged</t>
  </si>
  <si>
    <t>Comprehensive</t>
  </si>
  <si>
    <t>Pill</t>
  </si>
  <si>
    <t>Private</t>
  </si>
  <si>
    <t>Keep doing behavior</t>
  </si>
  <si>
    <t>Social norms in community</t>
  </si>
  <si>
    <t>Episodic</t>
  </si>
  <si>
    <t>District</t>
  </si>
  <si>
    <t>Statistical Randomization</t>
  </si>
  <si>
    <t>Control NO analysis for exposure to intervention</t>
  </si>
  <si>
    <t>Cohort</t>
  </si>
  <si>
    <t>No</t>
  </si>
  <si>
    <t>Unadjusted OR</t>
  </si>
  <si>
    <t>Not Significant</t>
  </si>
  <si>
    <t>&lt;0.05</t>
  </si>
  <si>
    <t>Afghanistan</t>
  </si>
  <si>
    <t>South and Central Asia</t>
  </si>
  <si>
    <t>Rural</t>
  </si>
  <si>
    <t>People influenced by spouse</t>
  </si>
  <si>
    <t>People influenced</t>
  </si>
  <si>
    <t>Person targeted in area/group</t>
  </si>
  <si>
    <t>Hour/s</t>
  </si>
  <si>
    <t>Start-up training</t>
  </si>
  <si>
    <t>USD</t>
  </si>
  <si>
    <t>Analyzed</t>
  </si>
  <si>
    <t>Limited</t>
  </si>
  <si>
    <t>Community</t>
  </si>
  <si>
    <t>IUD</t>
  </si>
  <si>
    <t>International NGO</t>
  </si>
  <si>
    <t>Stop behavior</t>
  </si>
  <si>
    <t>Knowledge and attitudes of health providers for community engagement</t>
  </si>
  <si>
    <t>Ongoing</t>
  </si>
  <si>
    <t>Local</t>
  </si>
  <si>
    <t>Not Randomized</t>
  </si>
  <si>
    <t>No control group</t>
  </si>
  <si>
    <t>Other</t>
  </si>
  <si>
    <t>RR</t>
  </si>
  <si>
    <t>Not reported</t>
  </si>
  <si>
    <t>&lt;0.01</t>
  </si>
  <si>
    <t>Albania</t>
  </si>
  <si>
    <t>Europe and Eurasia</t>
  </si>
  <si>
    <t>People influenced by other family members (mother-in law, grandparents)</t>
  </si>
  <si>
    <t>Person exposed (of those in area or targeted in area)</t>
  </si>
  <si>
    <t>Day/s</t>
  </si>
  <si>
    <t>Financial only</t>
  </si>
  <si>
    <t>Provider (incl. revenues)</t>
  </si>
  <si>
    <t>Overall start-up</t>
  </si>
  <si>
    <t>EUR</t>
  </si>
  <si>
    <t>Discussed</t>
  </si>
  <si>
    <t>None</t>
  </si>
  <si>
    <t>In-country NGO</t>
  </si>
  <si>
    <t>Change attitude</t>
  </si>
  <si>
    <t>Household dynamics/communication</t>
  </si>
  <si>
    <t>Not Specified</t>
  </si>
  <si>
    <t>HR</t>
  </si>
  <si>
    <t>&lt;0.001</t>
  </si>
  <si>
    <t>Algeria</t>
  </si>
  <si>
    <t>Near East</t>
  </si>
  <si>
    <t>People influenced by community opinion leaders</t>
  </si>
  <si>
    <t>Person participated in the intevention</t>
  </si>
  <si>
    <t>Week/s</t>
  </si>
  <si>
    <t>Above-site only</t>
  </si>
  <si>
    <t>Implementation</t>
  </si>
  <si>
    <t>GBP</t>
  </si>
  <si>
    <t>Ignored</t>
  </si>
  <si>
    <t>Change norm</t>
  </si>
  <si>
    <t>Parenting skills</t>
  </si>
  <si>
    <t>Care Practices</t>
  </si>
  <si>
    <t>Chi2</t>
  </si>
  <si>
    <t>Andorra</t>
  </si>
  <si>
    <t>Men</t>
  </si>
  <si>
    <t>Person with intermediate outcome</t>
  </si>
  <si>
    <t>Month/s</t>
  </si>
  <si>
    <t>Health system</t>
  </si>
  <si>
    <t>Scale-up</t>
  </si>
  <si>
    <t>AED</t>
  </si>
  <si>
    <t>Mixed effect</t>
  </si>
  <si>
    <t>&lt;0.0001</t>
  </si>
  <si>
    <t>Angola</t>
  </si>
  <si>
    <t>Africa</t>
  </si>
  <si>
    <t xml:space="preserve">Women  </t>
  </si>
  <si>
    <t>Women</t>
  </si>
  <si>
    <t>Person/couple with contraceptive use</t>
  </si>
  <si>
    <t>Years/</t>
  </si>
  <si>
    <t>AFN</t>
  </si>
  <si>
    <t>Net effect (% change)</t>
  </si>
  <si>
    <t>Antigua and Barbuda</t>
  </si>
  <si>
    <t>Western Hemisphere</t>
  </si>
  <si>
    <t>Women (15-49)</t>
  </si>
  <si>
    <t>Overall implementation</t>
  </si>
  <si>
    <t>ALL</t>
  </si>
  <si>
    <t>Family planning methods use</t>
  </si>
  <si>
    <t>Prevalence ratio</t>
  </si>
  <si>
    <t>Argentina</t>
  </si>
  <si>
    <t>Couple targeted in area/group</t>
  </si>
  <si>
    <t>Not specified</t>
  </si>
  <si>
    <t>AMD</t>
  </si>
  <si>
    <t>Armenia</t>
  </si>
  <si>
    <t>Adolescents and young adults</t>
  </si>
  <si>
    <t>Couple exposed (of those targeted)</t>
  </si>
  <si>
    <t>ANG</t>
  </si>
  <si>
    <t>None noted</t>
  </si>
  <si>
    <t>Aruba</t>
  </si>
  <si>
    <t>Adolescent Girls and Young Women (AGYW)(15-29)</t>
  </si>
  <si>
    <t>Couple participated in the intervention</t>
  </si>
  <si>
    <t>AOA</t>
  </si>
  <si>
    <t>Family Planning</t>
  </si>
  <si>
    <t>Care seeking behavior</t>
  </si>
  <si>
    <t>Australia</t>
  </si>
  <si>
    <t>East Asia and the Pacific</t>
  </si>
  <si>
    <t>Provider targeted in area/group</t>
  </si>
  <si>
    <t>ARS</t>
  </si>
  <si>
    <t>Quality of care/satisfaction</t>
  </si>
  <si>
    <t>Austria</t>
  </si>
  <si>
    <t>Parents</t>
  </si>
  <si>
    <t>Provider exposed (of those targeted)</t>
  </si>
  <si>
    <t>AUD</t>
  </si>
  <si>
    <t>Azerbaijan</t>
  </si>
  <si>
    <t>AWG</t>
  </si>
  <si>
    <t>Community participation and accountability</t>
  </si>
  <si>
    <t>Bahamas, The</t>
  </si>
  <si>
    <t xml:space="preserve">Facility </t>
  </si>
  <si>
    <t>AZN</t>
  </si>
  <si>
    <t>Participation in planning and programs</t>
  </si>
  <si>
    <t>Bahrain</t>
  </si>
  <si>
    <t>Visit</t>
  </si>
  <si>
    <t>BAM</t>
  </si>
  <si>
    <t>Bangladesh</t>
  </si>
  <si>
    <t>Stigmatized populations</t>
  </si>
  <si>
    <t>Total program cost</t>
  </si>
  <si>
    <t>Event</t>
  </si>
  <si>
    <t>BBD</t>
  </si>
  <si>
    <t>Maternal, newborn and child morbidity and disability</t>
  </si>
  <si>
    <t>Health</t>
  </si>
  <si>
    <t>Barbados</t>
  </si>
  <si>
    <t>Cost per person</t>
  </si>
  <si>
    <t>Message/Broadcast</t>
  </si>
  <si>
    <t>BDT</t>
  </si>
  <si>
    <t>Maternal, newborn and child mortality</t>
  </si>
  <si>
    <t>Belarus</t>
  </si>
  <si>
    <t>Cost per CYP</t>
  </si>
  <si>
    <t>Total cost</t>
  </si>
  <si>
    <t>BGN</t>
  </si>
  <si>
    <t>Belgium</t>
  </si>
  <si>
    <t>Sex Worker (SW)</t>
  </si>
  <si>
    <t>Cost of program component (training, commodities, etc.)</t>
  </si>
  <si>
    <t>BHD</t>
  </si>
  <si>
    <t>Cross-cutting</t>
  </si>
  <si>
    <t>Belize</t>
  </si>
  <si>
    <t>Cost per DALY</t>
  </si>
  <si>
    <t>BIF</t>
  </si>
  <si>
    <t>Benin</t>
  </si>
  <si>
    <t>ICER</t>
  </si>
  <si>
    <t>BMD</t>
  </si>
  <si>
    <t>Home visit</t>
  </si>
  <si>
    <t>Bhutan</t>
  </si>
  <si>
    <t>Cost per FP component of integrated program</t>
  </si>
  <si>
    <t>BND</t>
  </si>
  <si>
    <t>Bolivia</t>
  </si>
  <si>
    <t>Cost per commodity (implant, IUD, etc.)</t>
  </si>
  <si>
    <t>BOB</t>
  </si>
  <si>
    <t>Bosnia and Herzegovina</t>
  </si>
  <si>
    <t>Cost per intervention site</t>
  </si>
  <si>
    <t>BRL</t>
  </si>
  <si>
    <t>Botswana</t>
  </si>
  <si>
    <t>BSD</t>
  </si>
  <si>
    <t>Brazil</t>
  </si>
  <si>
    <t>BTN</t>
  </si>
  <si>
    <t>Brunei</t>
  </si>
  <si>
    <t>BWP</t>
  </si>
  <si>
    <t>Bulgaria</t>
  </si>
  <si>
    <t>BYN</t>
  </si>
  <si>
    <t>Burkina Faso</t>
  </si>
  <si>
    <t>BZD</t>
  </si>
  <si>
    <t>Burma</t>
  </si>
  <si>
    <t>CAD</t>
  </si>
  <si>
    <t>Clinic Health post/health center</t>
  </si>
  <si>
    <t>Burundi</t>
  </si>
  <si>
    <t>CDF</t>
  </si>
  <si>
    <t>Hospital (Secondary and tertiary)</t>
  </si>
  <si>
    <t>Cambodia</t>
  </si>
  <si>
    <t>CHF</t>
  </si>
  <si>
    <t>Cameroon</t>
  </si>
  <si>
    <t>CLP</t>
  </si>
  <si>
    <t>Canada</t>
  </si>
  <si>
    <t>CNY</t>
  </si>
  <si>
    <t>Cabo Verde</t>
  </si>
  <si>
    <t>COP</t>
  </si>
  <si>
    <t>Central African Republic</t>
  </si>
  <si>
    <t>CRC</t>
  </si>
  <si>
    <t>Chad</t>
  </si>
  <si>
    <t>CUC</t>
  </si>
  <si>
    <t>Chile</t>
  </si>
  <si>
    <t>CUP</t>
  </si>
  <si>
    <t>China</t>
  </si>
  <si>
    <t>CVE</t>
  </si>
  <si>
    <t>Colombia</t>
  </si>
  <si>
    <t>CZK</t>
  </si>
  <si>
    <t>Comoros</t>
  </si>
  <si>
    <t>DJF</t>
  </si>
  <si>
    <t>Congo, Democratic Republic of the</t>
  </si>
  <si>
    <t>DKK</t>
  </si>
  <si>
    <t>Congo, Republic of the</t>
  </si>
  <si>
    <t>DOP</t>
  </si>
  <si>
    <t>Costa Rica</t>
  </si>
  <si>
    <t>DZD</t>
  </si>
  <si>
    <t>Cote d'Ivoire</t>
  </si>
  <si>
    <t>EGP</t>
  </si>
  <si>
    <t>Croatia</t>
  </si>
  <si>
    <t>ERN</t>
  </si>
  <si>
    <t>Cuba</t>
  </si>
  <si>
    <t>ETB</t>
  </si>
  <si>
    <t>Curacao</t>
  </si>
  <si>
    <t>FJD</t>
  </si>
  <si>
    <t>Cyprus</t>
  </si>
  <si>
    <t>FKP</t>
  </si>
  <si>
    <t>Czechia</t>
  </si>
  <si>
    <t>GEL</t>
  </si>
  <si>
    <t>Denmark</t>
  </si>
  <si>
    <t>GGP</t>
  </si>
  <si>
    <t>Djibouti</t>
  </si>
  <si>
    <t>GHS</t>
  </si>
  <si>
    <t>Dominica</t>
  </si>
  <si>
    <t>GIP</t>
  </si>
  <si>
    <t>Dominican Republic</t>
  </si>
  <si>
    <t>GMD</t>
  </si>
  <si>
    <t>East Timor (see Timor-Leste)</t>
  </si>
  <si>
    <t>GNF</t>
  </si>
  <si>
    <t>Ecuador</t>
  </si>
  <si>
    <t>GTQ</t>
  </si>
  <si>
    <t>Egypt</t>
  </si>
  <si>
    <t>GYD</t>
  </si>
  <si>
    <t>El Salvador</t>
  </si>
  <si>
    <t>HKD</t>
  </si>
  <si>
    <t>Equatorial Guinea</t>
  </si>
  <si>
    <t>HNL</t>
  </si>
  <si>
    <t>Eritrea</t>
  </si>
  <si>
    <t>HRK</t>
  </si>
  <si>
    <t>Estonia</t>
  </si>
  <si>
    <t>HTG</t>
  </si>
  <si>
    <t>Ethiopia</t>
  </si>
  <si>
    <t>HUF</t>
  </si>
  <si>
    <t>Fiji</t>
  </si>
  <si>
    <t>IDR</t>
  </si>
  <si>
    <t>Finland</t>
  </si>
  <si>
    <t>ILS</t>
  </si>
  <si>
    <t>France</t>
  </si>
  <si>
    <t>IMP</t>
  </si>
  <si>
    <t>Gabon</t>
  </si>
  <si>
    <t>INR</t>
  </si>
  <si>
    <t>Gambia, The</t>
  </si>
  <si>
    <t>IQD</t>
  </si>
  <si>
    <t>Georgia</t>
  </si>
  <si>
    <t>IRR</t>
  </si>
  <si>
    <t>Germany</t>
  </si>
  <si>
    <t>ISK</t>
  </si>
  <si>
    <t>Ghana</t>
  </si>
  <si>
    <t>JEP</t>
  </si>
  <si>
    <t>Greece</t>
  </si>
  <si>
    <t>JMD</t>
  </si>
  <si>
    <t>Grenada</t>
  </si>
  <si>
    <t>JOD</t>
  </si>
  <si>
    <t>Guatemala</t>
  </si>
  <si>
    <t>JPY</t>
  </si>
  <si>
    <t>Guinea</t>
  </si>
  <si>
    <t>KES</t>
  </si>
  <si>
    <t>Guinea-Bissau</t>
  </si>
  <si>
    <t>KGS</t>
  </si>
  <si>
    <t>Guyana</t>
  </si>
  <si>
    <t>KHR</t>
  </si>
  <si>
    <t>Haiti</t>
  </si>
  <si>
    <t>KMF</t>
  </si>
  <si>
    <t>Holy See</t>
  </si>
  <si>
    <t>KPW</t>
  </si>
  <si>
    <t>Honduras</t>
  </si>
  <si>
    <t>KRW</t>
  </si>
  <si>
    <t>Hong Kong</t>
  </si>
  <si>
    <t>KWD</t>
  </si>
  <si>
    <t>Hungary</t>
  </si>
  <si>
    <t>KYD</t>
  </si>
  <si>
    <t>Iceland</t>
  </si>
  <si>
    <t>KZT</t>
  </si>
  <si>
    <t>India</t>
  </si>
  <si>
    <t>LAK</t>
  </si>
  <si>
    <t>Indonesia</t>
  </si>
  <si>
    <t>LBP</t>
  </si>
  <si>
    <t>Iran</t>
  </si>
  <si>
    <t>LKR</t>
  </si>
  <si>
    <t>Iraq</t>
  </si>
  <si>
    <t>LRD</t>
  </si>
  <si>
    <t>Ireland</t>
  </si>
  <si>
    <t>LSL</t>
  </si>
  <si>
    <t>Israel</t>
  </si>
  <si>
    <t>LYD</t>
  </si>
  <si>
    <t>Italy</t>
  </si>
  <si>
    <t>MAD</t>
  </si>
  <si>
    <t>Jamaica</t>
  </si>
  <si>
    <t>MDL</t>
  </si>
  <si>
    <t>Japan</t>
  </si>
  <si>
    <t>MGA</t>
  </si>
  <si>
    <t>Jordan</t>
  </si>
  <si>
    <t>MKD</t>
  </si>
  <si>
    <t>Kazakhstan</t>
  </si>
  <si>
    <t>MMK</t>
  </si>
  <si>
    <t>Kenya</t>
  </si>
  <si>
    <t>MNT</t>
  </si>
  <si>
    <t>Kiribati</t>
  </si>
  <si>
    <t>MOP</t>
  </si>
  <si>
    <t>Korea, North</t>
  </si>
  <si>
    <t>MRO</t>
  </si>
  <si>
    <t>Korea, South</t>
  </si>
  <si>
    <t>MUR</t>
  </si>
  <si>
    <t>Kosovo</t>
  </si>
  <si>
    <t>MVR</t>
  </si>
  <si>
    <t>Kuwait</t>
  </si>
  <si>
    <t>MWK</t>
  </si>
  <si>
    <t>Kyrgyzstan</t>
  </si>
  <si>
    <t>MXN</t>
  </si>
  <si>
    <t>Laos</t>
  </si>
  <si>
    <t>MYR</t>
  </si>
  <si>
    <t>Latvia</t>
  </si>
  <si>
    <t>MZN</t>
  </si>
  <si>
    <t>Lebanon</t>
  </si>
  <si>
    <t>NAD</t>
  </si>
  <si>
    <t>Lesotho</t>
  </si>
  <si>
    <t>NGN</t>
  </si>
  <si>
    <t>Liberia</t>
  </si>
  <si>
    <t>NIO</t>
  </si>
  <si>
    <t>Libya</t>
  </si>
  <si>
    <t>NOK</t>
  </si>
  <si>
    <t>Liechtenstein</t>
  </si>
  <si>
    <t>NPR</t>
  </si>
  <si>
    <t>Lithuania</t>
  </si>
  <si>
    <t>NZD</t>
  </si>
  <si>
    <t>Luxembourg</t>
  </si>
  <si>
    <t>OMR</t>
  </si>
  <si>
    <t>Macau</t>
  </si>
  <si>
    <t>PAB</t>
  </si>
  <si>
    <t>Macedonia</t>
  </si>
  <si>
    <t>PEN</t>
  </si>
  <si>
    <t>Madagascar</t>
  </si>
  <si>
    <t>PGK</t>
  </si>
  <si>
    <t>Malawi</t>
  </si>
  <si>
    <t>PHP</t>
  </si>
  <si>
    <t>Malaysia</t>
  </si>
  <si>
    <t>PKR</t>
  </si>
  <si>
    <t>Maldives</t>
  </si>
  <si>
    <t>PLN</t>
  </si>
  <si>
    <t>Mali</t>
  </si>
  <si>
    <t>PYG</t>
  </si>
  <si>
    <t>Malta</t>
  </si>
  <si>
    <t>QAR</t>
  </si>
  <si>
    <t>Marshall Islands</t>
  </si>
  <si>
    <t>RON</t>
  </si>
  <si>
    <t>Mauritania</t>
  </si>
  <si>
    <t>RSD</t>
  </si>
  <si>
    <t>Mauritius</t>
  </si>
  <si>
    <t>RUB</t>
  </si>
  <si>
    <t>Mexico</t>
  </si>
  <si>
    <t>RWF</t>
  </si>
  <si>
    <t>Micronesia</t>
  </si>
  <si>
    <t>SAR</t>
  </si>
  <si>
    <t>Moldova</t>
  </si>
  <si>
    <t>SBD</t>
  </si>
  <si>
    <t>Monaco</t>
  </si>
  <si>
    <t>SCR</t>
  </si>
  <si>
    <t>Mongolia</t>
  </si>
  <si>
    <t>SDG</t>
  </si>
  <si>
    <t>Montenegro</t>
  </si>
  <si>
    <t>SEK</t>
  </si>
  <si>
    <t>Morocco</t>
  </si>
  <si>
    <t>SGD</t>
  </si>
  <si>
    <t>Mozambique</t>
  </si>
  <si>
    <t>SHP</t>
  </si>
  <si>
    <t>Namibia</t>
  </si>
  <si>
    <t>SLL</t>
  </si>
  <si>
    <t>Nauru</t>
  </si>
  <si>
    <t>SOS</t>
  </si>
  <si>
    <t>Nepal</t>
  </si>
  <si>
    <t>SPL*</t>
  </si>
  <si>
    <t>Netherlands</t>
  </si>
  <si>
    <t>SRD</t>
  </si>
  <si>
    <t>New Zealand</t>
  </si>
  <si>
    <t>STD</t>
  </si>
  <si>
    <t>Nicaragua</t>
  </si>
  <si>
    <t>SVC</t>
  </si>
  <si>
    <t>Niger</t>
  </si>
  <si>
    <t>SYP</t>
  </si>
  <si>
    <t>Nigeria</t>
  </si>
  <si>
    <t>SZL</t>
  </si>
  <si>
    <t>North Korea</t>
  </si>
  <si>
    <t>THB</t>
  </si>
  <si>
    <t>Norway</t>
  </si>
  <si>
    <t>TJS</t>
  </si>
  <si>
    <t>Oman</t>
  </si>
  <si>
    <t>TMT</t>
  </si>
  <si>
    <t>Pakistan</t>
  </si>
  <si>
    <t>TND</t>
  </si>
  <si>
    <t>Palau</t>
  </si>
  <si>
    <t>TOP</t>
  </si>
  <si>
    <t>Palestinian Territories</t>
  </si>
  <si>
    <t>TRY</t>
  </si>
  <si>
    <t>Panama</t>
  </si>
  <si>
    <t>TTD</t>
  </si>
  <si>
    <t>Papua New Guinea</t>
  </si>
  <si>
    <t>TVD</t>
  </si>
  <si>
    <t>Paraguay</t>
  </si>
  <si>
    <t>TWD</t>
  </si>
  <si>
    <t>Peru</t>
  </si>
  <si>
    <t>TZS</t>
  </si>
  <si>
    <t>Philippines</t>
  </si>
  <si>
    <t>UAH</t>
  </si>
  <si>
    <t>Poland</t>
  </si>
  <si>
    <t>UGX</t>
  </si>
  <si>
    <t>Portugal</t>
  </si>
  <si>
    <t>UYU</t>
  </si>
  <si>
    <t>Qatar</t>
  </si>
  <si>
    <t>UZS</t>
  </si>
  <si>
    <t>Romania</t>
  </si>
  <si>
    <t>VEF</t>
  </si>
  <si>
    <t>Russia</t>
  </si>
  <si>
    <t>VND</t>
  </si>
  <si>
    <t>Rwanda</t>
  </si>
  <si>
    <t>VUV</t>
  </si>
  <si>
    <t>Saint Kitts and Nevis</t>
  </si>
  <si>
    <t>WST</t>
  </si>
  <si>
    <t>Saint Lucia</t>
  </si>
  <si>
    <t>XAF</t>
  </si>
  <si>
    <t>Saint Vincent and the Grenadines</t>
  </si>
  <si>
    <t>XCD</t>
  </si>
  <si>
    <t>Samoa</t>
  </si>
  <si>
    <t>XDR</t>
  </si>
  <si>
    <t>San Marino</t>
  </si>
  <si>
    <t>XOF</t>
  </si>
  <si>
    <t>Sao Tome and Principe</t>
  </si>
  <si>
    <t>XPF</t>
  </si>
  <si>
    <t>Saudi Arabia</t>
  </si>
  <si>
    <t>YER</t>
  </si>
  <si>
    <t>Senegal</t>
  </si>
  <si>
    <t>ZAR</t>
  </si>
  <si>
    <t>Serbia</t>
  </si>
  <si>
    <t>ZMW</t>
  </si>
  <si>
    <t>Seychelles</t>
  </si>
  <si>
    <t>ZWD</t>
  </si>
  <si>
    <t>Sierra Leone</t>
  </si>
  <si>
    <t>mixed</t>
  </si>
  <si>
    <t>Singapore</t>
  </si>
  <si>
    <t>Sint Maarten</t>
  </si>
  <si>
    <t>Slovakia</t>
  </si>
  <si>
    <t>Slovenia</t>
  </si>
  <si>
    <t>Solomon Islands</t>
  </si>
  <si>
    <t>Somalia</t>
  </si>
  <si>
    <t>South Africa</t>
  </si>
  <si>
    <t>South Korea</t>
  </si>
  <si>
    <t>South Sudan</t>
  </si>
  <si>
    <t>Spain</t>
  </si>
  <si>
    <t>Sri Lanka</t>
  </si>
  <si>
    <t>Sudan</t>
  </si>
  <si>
    <t>Suriname</t>
  </si>
  <si>
    <t>Swaziland</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</si>
  <si>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</si>
  <si>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</si>
  <si>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</si>
  <si>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</si>
  <si>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</si>
  <si>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</si>
  <si>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</si>
  <si>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</si>
  <si>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</si>
  <si>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</si>
  <si>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</si>
  <si>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</si>
  <si>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</si>
  <si>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</si>
  <si>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</si>
  <si>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</si>
  <si>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</si>
  <si>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</si>
  <si>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</si>
  <si>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Uruguay</t>
  </si>
  <si>
    <t>Uzbekistan</t>
  </si>
  <si>
    <t>Vanuatu</t>
  </si>
  <si>
    <t>Venezuela</t>
  </si>
  <si>
    <t>Vietnam</t>
  </si>
  <si>
    <t>Yemen</t>
  </si>
  <si>
    <t>Zambia</t>
  </si>
  <si>
    <t>Zimbabwe</t>
  </si>
  <si>
    <t>Intervention</t>
  </si>
  <si>
    <t>Long acting and permanent methods</t>
  </si>
  <si>
    <t>Short-term methods</t>
  </si>
  <si>
    <t>Sterilization</t>
  </si>
  <si>
    <t>Implant</t>
  </si>
  <si>
    <t>Injectible</t>
  </si>
  <si>
    <t>Condom</t>
  </si>
  <si>
    <t>Other modern methods</t>
  </si>
  <si>
    <t>Emergency contraception</t>
  </si>
  <si>
    <t>Tubal Ligation (F)</t>
  </si>
  <si>
    <t>Vasectomy (M)</t>
  </si>
  <si>
    <t>Copper- T 380-A IUD</t>
  </si>
  <si>
    <t>LNG-IUS</t>
  </si>
  <si>
    <t>Implanon</t>
  </si>
  <si>
    <t>Jadelle</t>
  </si>
  <si>
    <t>Sino-Implant</t>
  </si>
  <si>
    <t>Depo Provera (DMPA)</t>
  </si>
  <si>
    <t>Noristerat (NET-En)</t>
  </si>
  <si>
    <t>Lunelle</t>
  </si>
  <si>
    <t>Sayana Press</t>
  </si>
  <si>
    <t>Other Injectable</t>
  </si>
  <si>
    <t>Combined Oral (COC)</t>
  </si>
  <si>
    <t>Progestin only (POP)</t>
  </si>
  <si>
    <t>Other OC Pill</t>
  </si>
  <si>
    <t>Male Condom</t>
  </si>
  <si>
    <t>Female Condom</t>
  </si>
  <si>
    <t>LAM</t>
  </si>
  <si>
    <t>SDM (Standard Days)</t>
  </si>
  <si>
    <t>Vaginal barrier</t>
  </si>
  <si>
    <t>Spermicides</t>
  </si>
  <si>
    <t>EC</t>
  </si>
  <si>
    <t>Long Acting and Permanent Methods</t>
  </si>
  <si>
    <t>Short-Term Methods</t>
  </si>
  <si>
    <t>Other Modern Methods</t>
  </si>
  <si>
    <t>Counseling only, no method provided</t>
  </si>
  <si>
    <t>Platform for Service</t>
  </si>
  <si>
    <t>Health provider practices</t>
  </si>
  <si>
    <t xml:space="preserve">Other </t>
  </si>
  <si>
    <t>Broad Outcome (dropdown linked to column P)</t>
  </si>
  <si>
    <t>Population served broad (dropdown linked to column BA)</t>
  </si>
  <si>
    <t>Couples</t>
  </si>
  <si>
    <t>Stigmatized populations, general</t>
  </si>
  <si>
    <t>Financial, but economic available</t>
  </si>
  <si>
    <t>Ownership</t>
  </si>
  <si>
    <t>Main Area</t>
  </si>
  <si>
    <t>Societal</t>
  </si>
  <si>
    <t>Unit cost breakdown</t>
  </si>
  <si>
    <t>Capital Costs Total</t>
  </si>
  <si>
    <t>Inputs included in the cost</t>
  </si>
  <si>
    <t>Title</t>
  </si>
  <si>
    <t>Method Sub category</t>
  </si>
  <si>
    <t>Multiple</t>
  </si>
  <si>
    <t>Vulnerable/Key populations</t>
  </si>
  <si>
    <t>Discussion of scale-Detailed</t>
  </si>
  <si>
    <t>Sensitivity analysis</t>
  </si>
  <si>
    <t>2 variables most affecting cost in sensitivity analysis</t>
  </si>
  <si>
    <t>Further detail</t>
  </si>
  <si>
    <t>Any other notes-detailed</t>
  </si>
  <si>
    <t>All Authors</t>
  </si>
  <si>
    <t>Year of Publication</t>
  </si>
  <si>
    <t xml:space="preserve">Secondary Area </t>
  </si>
  <si>
    <t>Intervention Details</t>
  </si>
  <si>
    <t>Commodities cost</t>
  </si>
  <si>
    <t>Client cost</t>
  </si>
  <si>
    <t>Personnel cost</t>
  </si>
  <si>
    <t>Other recurrent</t>
  </si>
  <si>
    <t>FP only</t>
  </si>
  <si>
    <t>FP Integrated</t>
  </si>
  <si>
    <t>Technology</t>
  </si>
  <si>
    <t>Method Provision with counseling</t>
  </si>
  <si>
    <t>Counselling/Education Services only (no method provided)</t>
  </si>
  <si>
    <t>Health System/Program Management</t>
  </si>
  <si>
    <t>Main technology detail</t>
  </si>
  <si>
    <t>SBC Intervention</t>
  </si>
  <si>
    <t>Mass media</t>
  </si>
  <si>
    <t>Comprehensive Community Engagement</t>
  </si>
  <si>
    <t>Interpersonal Communication (IPC)</t>
  </si>
  <si>
    <t>Policy and planning</t>
  </si>
  <si>
    <t>Supply chain and logistics management</t>
  </si>
  <si>
    <t>Pre-service training</t>
  </si>
  <si>
    <t>Program management (program support/supervision, M&amp;E)</t>
  </si>
  <si>
    <t>Other community-based programming</t>
  </si>
  <si>
    <t xml:space="preserve">Other  </t>
  </si>
  <si>
    <t>Main Technology Detail</t>
  </si>
  <si>
    <t>Method</t>
  </si>
  <si>
    <t>Method Sub-Category</t>
  </si>
  <si>
    <t>Journal</t>
  </si>
  <si>
    <t>Dropdown</t>
  </si>
  <si>
    <t>Counselling only</t>
  </si>
  <si>
    <t>John Amissah, Emmanuel Nakua, Eric Badu, Alexander Amissah, Leticia Lariba</t>
  </si>
  <si>
    <t>BMC</t>
  </si>
  <si>
    <t>https://pubmed.ncbi.nlm.nih.gov/32029007/</t>
  </si>
  <si>
    <t>A facility-based cross-sectional survey was conducted
among women seeking family planning services across
selected health facilities in the administrative regions of
Ghana from December 2017 to January 2018 to determine costs incurred while seeking FP services.</t>
  </si>
  <si>
    <t>Research study</t>
  </si>
  <si>
    <t>Combination of platforms</t>
  </si>
  <si>
    <t>Ghanaian Cedis 4.50= 1 USD</t>
  </si>
  <si>
    <t>Average direct cost for accessing FP services, per person</t>
  </si>
  <si>
    <t xml:space="preserve"> </t>
  </si>
  <si>
    <t>Survey to understand costs incurred to access FP services</t>
  </si>
  <si>
    <t xml:space="preserve"> December 2017 to January 2018</t>
  </si>
  <si>
    <t>Amissah, J</t>
  </si>
  <si>
    <t>Paul C. Hewett, Mutinta Nalubamba, Fiammetta Bozzani, Jean Digitale, Lung Vu, Eileen Yam, Mary Nambao</t>
  </si>
  <si>
    <t>Hewett, P</t>
  </si>
  <si>
    <t>Randomized evaluation and costeffectiveness of HIV and sexual and reproductive health service referral and linkage models in Zambia</t>
  </si>
  <si>
    <t>A statistically significant increase in the uptake of services was found for HTC services (p&lt;.10), VMMC (p&lt;.001), and cervical cancer screening (CCS) services (p&lt;.001), but not for the uptake of FP, HIV care and treatment, or STI care and treatment services</t>
  </si>
  <si>
    <t>Cost per client, vertical urban site. IUD insertion</t>
  </si>
  <si>
    <t>Cost per client, vertical rural site. IUD insertion</t>
  </si>
  <si>
    <t>Cost per client, Integrated comparator site, IUD insertion</t>
  </si>
  <si>
    <t xml:space="preserve">Broughton EI, Hameed W, Gul X, Sarfraz S, Baig IY and Villanueva M </t>
  </si>
  <si>
    <t>Broughton</t>
  </si>
  <si>
    <t>Frontiers in Public Health</t>
  </si>
  <si>
    <t>The incremental cost-effectiveness of the program, dollar per CYP</t>
  </si>
  <si>
    <t xml:space="preserve">Conclusion from the authors: The study findings showed that clients spent an average direct cost of GHS 7.90 ± 5.7 [$1.76 ± 1.27] when accessing family planning services. The direct cost appears to be relatively high when compared with the standard of living and economic indicators. More specifically, the direct constitutes about 81% of the daily minimum wage of the Ghanaian working population (GHS 9.68 [$2.15]) in 2018 </t>
  </si>
  <si>
    <t>Clients were interviewed to determine spend per person for accessing FP services. Cost by ownership and type, residential pattern and means of transportation used in accessing services were also included.</t>
  </si>
  <si>
    <t>Cost per client, vertical urban site. Implant insertion</t>
  </si>
  <si>
    <t>Cost per client, vertical rural site. Implant insertion</t>
  </si>
  <si>
    <t>Cost per client, Integrated comparator site, Implant insertion</t>
  </si>
  <si>
    <t>Use of FP and other health services</t>
  </si>
  <si>
    <t>There were a variety of outcomes: HIV testing and counseling, uptake of FP services, VMMC, CD4 testing, and ART initiation</t>
  </si>
  <si>
    <t>Does is multiple because the intervention included multiple interactions with clients, including enhanced referrals, client follow up and escorts to additional services</t>
  </si>
  <si>
    <t>FP method provided in addition to other health services</t>
  </si>
  <si>
    <t>Study looked at two interventions designed to enhance services provision of SRH and HIV services. Individuals were randomized into one of three study arms that offered a different package of services: 1) the standard model of service provision at FP, HTC, and VMMC sites (control);  2) enhanced client counseling and referral to add-on services with client follow-up; and 3) the components of experimental Arm 2 with an additional offer of immediate escort to the add-on service</t>
  </si>
  <si>
    <t>Uptake of services</t>
  </si>
  <si>
    <t xml:space="preserve">Uptake of health services, including FP </t>
  </si>
  <si>
    <t>Notes on Sample Size</t>
  </si>
  <si>
    <t>Total sample size refers to all clients receiving multiple services, not just FP</t>
  </si>
  <si>
    <t>Authors ran multivariable adjusted regression models for six weeks and six month for a variety of services. See article for further detail</t>
  </si>
  <si>
    <t xml:space="preserve"> Differences in the means for continuous indicators were assessed using pairwise t-tests of significance, while pairwise chi-square tests were used to assess differences between study arms for binary indicators at six weeks and six months; Fisher’s exact test was used as an alternative when cell sizes were small. Two logistic regression multivariable models were also used to assess treatment impact.</t>
  </si>
  <si>
    <t>Person participated in the intervention</t>
  </si>
  <si>
    <t>Provider participated in the intervention</t>
  </si>
  <si>
    <t xml:space="preserve"> For family planning services, in contrast to the others, the comparator site did not operate with lower unit costs than the vertical urban site, although it was significantly more technically efficient than the vertical rural site. The low estimated unit costs for the vertical urban site were likely a signal of human and material resource shortages and drug stock outs at government facilities rather than of higher technical efficiency at similar client volumes. </t>
  </si>
  <si>
    <t>Not described</t>
  </si>
  <si>
    <t>Review of the Suraj Social Franchise (SSF) voucher program in which private health-care providers in remote rural areas were identified, trained, upgraded, and certified to deliver family planning services to underserved women of reproductive age in 29 districts of Sindh and 3 districts of Punjab province, Pakistan between October 2013 and June 2016.  Women are given vouchers, through door to door visits and support group meetings by the Field Health Educators, that they can redeem for RH/FP services without additional out-of-pocket costs. A decision tree compared the cost of implementing SSF to the program funder and its effects of providing additional couple years of protection (CYPs) to targeted women, compared to business-as-usual.</t>
  </si>
  <si>
    <t>2013-2016</t>
  </si>
  <si>
    <t>Multiple FP methods</t>
  </si>
  <si>
    <t xml:space="preserve">Costs did not include the cost of contraceptives supplied because these were not borne by the project but many of the supplies were received through the USAID Deliver Project. </t>
  </si>
  <si>
    <t>Using a voucher to access FP services</t>
  </si>
  <si>
    <t>Uptake of FP services</t>
  </si>
  <si>
    <t>Women received a voucher one time for FP services</t>
  </si>
  <si>
    <t>Total program cost from time period: October 2013 to June 2016 (168,206 womens received vouchers)</t>
  </si>
  <si>
    <t xml:space="preserve">The average cost of the program per woman who received services. </t>
  </si>
  <si>
    <t>Cost type notes/inputs</t>
  </si>
  <si>
    <t>This includes the cost of upgrading the facilities providing the services divided by the total number of voucher recipients using services at those clinics</t>
  </si>
  <si>
    <t>Cost of voucher management and distribution</t>
  </si>
  <si>
    <t>Authors noted the possibility of increasing the number of married women of reproductive age and improving outreach without substantive changes to most of the admin and capital costs. " It is also possible that some changes in the program, possibly with more behavior change communication, while respecting the client method of choice, to encourage permanent contraception methods or LARCs that last longer would increase the CYPs per consultation which would also improve the cost-effectiveness of the program"</t>
  </si>
  <si>
    <t>In search of universal health coverage: the hidden cost of family planning to women in Ghana</t>
  </si>
  <si>
    <t>Randomized evaluation and cost effectiveness of HIV and sexual and reproductive health service referral and linkage models in Zambia</t>
  </si>
  <si>
    <t>https://pubmed.ncbi.nlm.nih.gov/27519185/</t>
  </si>
  <si>
    <t xml:space="preserve"> Cost-Effectiveness of a Family Planning Voucher Program in Rural Pakistan</t>
  </si>
  <si>
    <t>https://pubmed.ncbi.nlm.nih.gov/29018789/</t>
  </si>
  <si>
    <t>Authors noted "Limitations in this evaluation include the dearth of baseline data available for contraceptive use among MWRA in the target population. Health information systems are weak in Pakistan, and accurate basic information is often lacking... The cost-effectiveness was $4.27 per additional CYP compared to business-as-usual from the perspective of the funder. This compares favorably to other interventions with similar objectives and appears affordable for the Pakistan national healthcare system. It is therefore recommended to help address the unmet need for contraception among MWRA in these areas of Pakistan by considering a trail implementation in the country more widely."</t>
  </si>
  <si>
    <t>Nigeria data was nationally representative, all six geopolitical zones were included</t>
  </si>
  <si>
    <t>DRC data sampled from both urban and rural provinces</t>
  </si>
  <si>
    <t>Cost of implants sold in the private sector, Nigeria</t>
  </si>
  <si>
    <t>Cost of implants sold in private sector, DRC</t>
  </si>
  <si>
    <t>Cost of IUDs, private sector, Nigeria</t>
  </si>
  <si>
    <t>Cost of IUDs, private sector, DRC</t>
  </si>
  <si>
    <t>Authors noted, "In all three countries, tiered pricing or additional point-of-provision subsidies in the private sector could make LARCs more affordable. Social marketing organizations could also help subsidize commodities and services and identify appropriate price points to improve affordability". Study limitations: "The study had the following limitations: 1. Despite the large sample size, certain estimates by outlet type and strata resulted in small denominators; 2. Estimates were sometimes based on provider approximation rather than written records, which may have introduced recall bias to estimates for contraceptive volumes sold; 3. Due to the point-in-time nature of data collection, we were not able to confidently capture data for mobile outlets. This may have underestimated contraceptive estimates for areas of DRC and Nigeria; 4. While price indicators are standardized, differing economic realities make direct comparisons by country and even assumptions about affordability within countries difficult to precisely evaluate. 5. As a supply-side survey, examination of consumer demand and behavior was beyond the scope of the FPwatch study."</t>
  </si>
  <si>
    <t>Cost of implants and IUDs sold in the private sector, Ethiopia</t>
  </si>
  <si>
    <t>Study describes results of Fpwatch Project; survey data that looked at contraceptive data from Ethiopia, Nigeria and DRC. No actual intervention took place. Every public and private sector outlet with the potential to sell or distribute modern methods was screened for eligibility. Public sector outlets included hospitals, health centers, community health workers. The private sector included private clinics, pharmacies, drug stores, and general retailers. For each brand, providers/outlet staff reported on volume distributed during the previous month, stock out during the previous three months, and retail and wholesale price. Ethiopia data: collected in 2015 from 4 most populas regions in country.</t>
  </si>
  <si>
    <t>Leveraging Long Acting Reversible Contraceptives to Achieve FP2020 Commitments in sub-Saharan Africa: The Potential of Implants</t>
  </si>
  <si>
    <t>Plos One</t>
  </si>
  <si>
    <t>Thanel, K</t>
  </si>
  <si>
    <t>Katherine Thanel, Danielle Garfinkel, Christina Riley, Keith Esch, Woldemariam Girma, Tadele Kebede, Gaby Kasongo, Kayode Afolabi, Amanda Kalamar, Sarah Thurston, Kim Longfield, Jane Bertrand, Bryan Shaw</t>
  </si>
  <si>
    <t>https://pubmed.ncbi.nlm.nih.gov/29630607/</t>
  </si>
  <si>
    <t>Authors used a multi-country survey to assess contraceptive availability and price in Nigeria, Ethiopia and DRC. No intervention took place.</t>
  </si>
  <si>
    <t>Survey study, no intervention</t>
  </si>
  <si>
    <t>Cost of providing contraceptives at the provider level</t>
  </si>
  <si>
    <t>One time costs included an initial training on counseling and provision of FP services for HIV patients. Labor costs to redisign clinic space to facilitate integration of services were also included</t>
  </si>
  <si>
    <t>Costs for clinic staff to spend one day/week providing mentorship, refresher trainings, supportive supervision visits, cost of supplies and equipment</t>
  </si>
  <si>
    <t>$0.01169 USD= 1 Kenyan Shilling</t>
  </si>
  <si>
    <t>Average cost per integrated site</t>
  </si>
  <si>
    <t>Training and mentoring: $1175, refresher training: $498, supervision: $1694, other recurring: $471</t>
  </si>
  <si>
    <t>Cost per additional use of more effective family planning, integrated sites</t>
  </si>
  <si>
    <t>4135 women were at integrated sites and 3429 women received care at nonintegrated sites</t>
  </si>
  <si>
    <t>19.9% increase in use of more effective family planning within integrated sites</t>
  </si>
  <si>
    <t>"We observed substantial economies of scale in the incremental cost per additional use of more effective family planning among HIV-infected women. Cost per woman decreased more with increasing clinic size within integrated sites [Y = 32.83(exp(−0.002X))] compared with nonintegrated sites [Y = 15.83(exp(−0.001X))]. We observed similar relationships in cost per additional woman using more effective family planning. Cost per additional woman using more effective family planning decreased more with increasing clinic size within integrated sites [Y = 269.27(exp(−0.003X))] compared with nonintegrated sites"</t>
  </si>
  <si>
    <t>Author conclusions: integration of family planning into HIV services is a cost-efficient way to increase the delivery of family planning services to HIV-infected women in this setting...estimates of cost and efficiency result in a marginal cost of $65 per additional woman using more effective family planning...Costs associated with integration were predominantly associated with personnel, including training, mentoring and supervision. Although costs tended to be higher within integrated and larger sites, several factors, including distance, staff turnover and infrastructure, affected the level of effort needed to facilitate service delivery and integration, and therefore costs in each category at each site.  Limitations: relatively small sample size, study didnt measure effect of integration on clinic staff (potential additional burden), study was also not powered to detect a statistically significant difference in the rate of pregnancy.</t>
  </si>
  <si>
    <t>Shade, S</t>
  </si>
  <si>
    <t>https://pubmed.ncbi.nlm.nih.gov/24088688/</t>
  </si>
  <si>
    <t>Starley B Shade, Sebastian Kevany, Maricianah Onono, George Ochieng, Rachel L Steinfeld, Daniel Grossman, Sara J Newmann, Cinthia Blat, Elizabeth A Bukusi, Craig R Cohen</t>
  </si>
  <si>
    <t>Cost, Cost-Efficiency and Cost-Effectiveness of Integrated Family Planning and HIV Services</t>
  </si>
  <si>
    <t>AIDS</t>
  </si>
  <si>
    <t>A cluster-randomized trial to evaluate the integration of family planning services into HIV care and treatment within health facilities in Nyanza Province, Kenya. 12 health facilities were randomized to provide family planning services during routine HIV care and six health facilities were randomized to refer HIV-infected women to another clinic within the same health facility for family planning methods other than male condoms. A micro-costing analysis was conducted, to look at cost per additional use of more effective family planning, and cost per pregnancy averted associated with the first year of integration of family planning into HIV care. "More effective FP" defined as injectibles, implants, IUDs and sterilization</t>
  </si>
  <si>
    <t>Uptake of both HIV and FP services after integration</t>
  </si>
  <si>
    <t>Integrated care, so no "dose". HIV clinics assigned to the intervention integrated family planning counselling and provision into the HIV clinic according to guidelines established by the Kenyan Government. In addition to asking about interest in using family planning, HIV clinic staff at integrated sites also provided all reversible family planning methods within the HIV clinic.</t>
  </si>
  <si>
    <t>The primary outcome for the study was reported use of more effective contraception (sterilization, IUD, implant, injectable or oral contraceptives) compared to no contraception or use of a less effective method (barrier methods, including condoms used alone, or natural family planning)</t>
  </si>
  <si>
    <t xml:space="preserve">The odds of more effective family planning use during the final 3 months of the study relative to baseline was 1.81 [95% confidence interval (CI) 1.24–2.63] for women at intervention sites compared to control sites </t>
  </si>
  <si>
    <t>3 months</t>
  </si>
  <si>
    <t>Who pays and how much? A cross-sectional study of out-of-pocket payment for modern contraception in Kenya</t>
  </si>
  <si>
    <t>BMJ Open</t>
  </si>
  <si>
    <t>Radovich, R</t>
  </si>
  <si>
    <t>Emma Radovich, Mardieh L Dennis, Edwine Barasa, Francesca L Cavallaro, Kerry LM Wong, Josephine Borghi, Caroline A Lynch, Mark Lyons-Amos, Timothy Abuya, and Lenka Benova</t>
  </si>
  <si>
    <t>https://www.ncbi.nlm.nih.gov/pmc/articles/PMC6398787/</t>
  </si>
  <si>
    <t>This study aims to examine whether, among public sector providers, the poor are more likely to receive free contraception and to compare how OOP payment for injectables and implants—two popular methods—differs by public/private provider type and user’s sociodemographic characteristics. This was done through a secondary analyses of nationally representative, cross-sectional household data from the 2014 Kenya Demographic and Health Survey. Respondents were women of reproductive age (15–49 years). The sample comprised 5717 current modern contraception users, including 2691 injectable and 1073 implant users with non-missing expenditure values.</t>
  </si>
  <si>
    <t>Authors identified women through the 2014 Kenya DHS and conducted interviews around payments for FP services. No additional intervention took place</t>
  </si>
  <si>
    <t>OOP payments for FP services</t>
  </si>
  <si>
    <t>Bivariable and multivariable logistic regression was used to examine predictors, such as wealth quintile, facility type and region, of receiving free FP from public primary care facilities</t>
  </si>
  <si>
    <t>No intervention or dose, only interviews conducted</t>
  </si>
  <si>
    <t>"We conducted sensitivity analyses to ensure the robustness of our results, comparing results from multiple methods for dealing with outliers22; results did not differ substantially"</t>
  </si>
  <si>
    <t>Mean cost paid for injectibles</t>
  </si>
  <si>
    <t>Mean cost paid for implants</t>
  </si>
  <si>
    <t>1 KES=US$0.0114.</t>
  </si>
  <si>
    <t xml:space="preserve">Self reported payment for FP </t>
  </si>
  <si>
    <t>This study was limited in relying on the accuracy of women’s self-report of their method, source and cost of FP</t>
  </si>
  <si>
    <t>Comparing private sector family planning services to government and NGO services in Ethiopia and Pakistan: how do social franchises compare across quality, equity and cost?</t>
  </si>
  <si>
    <t>Health Policy Plan</t>
  </si>
  <si>
    <t>Nirali M Shah, Wenjuan Wang, and David M Bishai</t>
  </si>
  <si>
    <t>Shah, N</t>
  </si>
  <si>
    <t>https://www.ncbi.nlm.nih.gov/pmc/articles/PMC3606031/</t>
  </si>
  <si>
    <t>The Costs of Delivering Integrated HIV and Sexual Reproductive Health Services in Limited Resource Settings</t>
  </si>
  <si>
    <t>Obure, C</t>
  </si>
  <si>
    <t>https://pubmed.ncbi.nlm.nih.gov/25933414/</t>
  </si>
  <si>
    <t xml:space="preserve">Study conducted as part of the Integra Initiative, looking at total costs and unit costs per visit of delivering six integrated HIV and SRH services across 40 providers in Kenya and Swaziland. The Integra initiative set out to evaluate three different models of integrating HIV and SRH service in both countries. These were: integrated FP model which promoted the integration of HIV and STI services into existing FP services; integrated post natal care (PNC) model which promoted integration of HIV and STI services into PNC/FP services; and integrated HIV/STI services provided within SRH clinics. Costing of integrated HIV and SRH services was carried out in 30 health facilities in Kenya and 10 health facilities in Swaziland. </t>
  </si>
  <si>
    <t>No dose, an evaluation of ongoing services at 24 public facilities and 6 non-government organisations (NGO) affiliated SRH clinics</t>
  </si>
  <si>
    <t>No dose, an evaluation of ongoing services at eight public facilities and two NGO affiliated SRH clinics.</t>
  </si>
  <si>
    <t xml:space="preserve">Capital costs considered included buildings, equipment and training costs. </t>
  </si>
  <si>
    <t xml:space="preserve">Recurrent costs included building maintenance (including utility expenses), transport costs, staff salaries drugs, diagnostics and supplies. </t>
  </si>
  <si>
    <t>Cost allocation: "Overhead and administrative costs associated with the different HIV/SRH services were allocated using the step-down costing approach. Room space was used to allocate utilities and building maintenance and staff numbers in each unit used to allocate management and administrative costs. Costs of drugs, diagnostics and supplies were allocated to each individual service based on actual resource usage. This was obtained through a combination of staff observations, staff interviews and patient records. In particular, staff time was allocated using a combination of an initial interview, followed by observations, followed by a week of timesheet reporting and then a follow-on interview to confirm allocations."</t>
  </si>
  <si>
    <t>Cost per visit, FP services in Kenya</t>
  </si>
  <si>
    <t>Cost per visit, FP services in Swaziland</t>
  </si>
  <si>
    <t>Limitations: "routine monitoring data was used to estimate the unit costs. Although this was partially validated through comparison with other study instruments from the broader study, it is likely that the use of routine services will bias our results...additionally this analysis excludes the above service delivery costs or costs incurred at the administrative level outside the point of service delivery which may comprise an important component of costs, particularly fixed costs</t>
  </si>
  <si>
    <t>All costs were converted to standardized 2013 international dollar (Int$ 2013) using the general purchasing power parity (PPP) index rather than the official currency exchange rates.</t>
  </si>
  <si>
    <t xml:space="preserve">A retrospective costing study was undertaken from the health provider perspective using a combination of bottom-up and step-down costing methods. The bottom up costing method or ingredients based costing requires the identification and specification of each component of resource used for delivering an individual service to arrive at a total unit cost. The step-down costing method is used to allocate overhead costs or resources that serve different programs and departments. </t>
  </si>
  <si>
    <t>Recurrent Costs Total</t>
  </si>
  <si>
    <t>Carol Dayo Obure ,Sedona Sweeney,Vanessa Darsamo,Christine Michaels-Igbokwe,Lorna Guinness,Fern Terris-Prestholt,Esther Muketo,Zelda Nhlabatsi,Integra Initiative,Charlotte E. Warren,Susannah Mayhew,Charlotte Watts,Anna Vassall</t>
  </si>
  <si>
    <t>No "outcome" was measured, authors only evaluating costs of a integrated HIV/SRH program</t>
  </si>
  <si>
    <t>Authors evaluated total costs and unit costs of delivering six integrated sexual reproductive health and HIV services in a high and medium HIV prevalence setting</t>
  </si>
  <si>
    <t>For the cost analysis, both programme costs and user costs were calculated. Programme costs refer to the cost of activities undertaken by the implementing partners to provide services and commodities. User costs refer to costs that individuals are subject to when accessing products and services offered as part of the programme. Monetary costs include out-of-pocket (OOP) payments to cover the sale prices of commodities/services, professional fees, transport to the service provider and, if applicable, accommodation. Non-monetary costs include the value of productive time lost by the user and anyone accompanying them to the service provider, as well as social sanctions stemming from cultural perceptions of services and others. The analysis included only monetary costs. Quarterly invoices and a pre-post survey were used to collect cost data.</t>
  </si>
  <si>
    <t xml:space="preserve">Expenditures incurred in 2012–2014 were first converted to Pakistani rupees (PKR), inflated to their 2015 values using Pakistan’s annual inflation rate for 2012–2014, and then converted back into GBP using the average exchange rate for the last quarter of the evaluation period (July – September 2015) </t>
  </si>
  <si>
    <t>Economic costs were estimated as the sum of financial costs with annuitisation, the value of commodity subsidies and programme cost recovery. Financial costs with annuitisation were calculated by subtracting the value of fixed assets from financial costs, then calculating and adding back capital depreciation for each programme year.</t>
  </si>
  <si>
    <t>Total spent by DRHR program on social marketing and social franchising programs</t>
  </si>
  <si>
    <t xml:space="preserve">The average cost per CYP delivered in the SF sub-programme </t>
  </si>
  <si>
    <t>The average cost per CYP delivered in the SM sub-programme</t>
  </si>
  <si>
    <t>Cost per DALY averted</t>
  </si>
  <si>
    <t>Cost per unintended pregnancy averted</t>
  </si>
  <si>
    <t>Limitations:  Programme costs could not be disaggregated by activity and locality (rural/urban). We attempted to conduct a top-down activity-based costing exercise, but we could allocate less than 40% of programme expenditure to specific types of activities (for both MSI and PSI), therefore we did not include this component in the analysis. Difficulties of detailed time sheets proved to be a major obstacle.
Additionally, economic costs are likely to be underestimates.</t>
  </si>
  <si>
    <t>No dose, survey data. 7888 statistically representative households were surveyed in 400 clusters at baseline (mid-2013) and 6336 households were successfully followed up at endline (late 2015). The analysis of user costs was informed by the panel dataset of women (n = 5514) who participated in both the baseline and endline surveys.</t>
  </si>
  <si>
    <t>2012-2015</t>
  </si>
  <si>
    <t xml:space="preserve">No outcome, authors were evaluating cost, cost-efficiency and cost-effectiveness of the DRHR programme and its components (SM and SF). </t>
  </si>
  <si>
    <t>Cost of a large scale FP program</t>
  </si>
  <si>
    <t>Authors looked at the cost of the Delivering Reproductive Health Results (DRHR) program, aimed at supporting non-state service providers over four years (2012–2016) to expand the delivery and utilisation of high-quality FP services in rural and urban areas in Pakistan. The program has a social franchising component (a network of Suraj franchises trained to provide short-term and intrauterine devices (IUD) services, community mobilisation and information, education and communication (IEC) utilising existing materials, and door to door services), and a social marketing component (PSI has supplied commodities, products and advice for RH (mainly FP), along with demand side interventions, in under-served urban and rural areas).</t>
  </si>
  <si>
    <t>Delivering reproductive health services through non-state providers in Pakistan: understanding the value for money of different approaches</t>
  </si>
  <si>
    <t>Global Health Research and Policy</t>
  </si>
  <si>
    <t>https://www.ncbi.nlm.nih.gov/pmc/articles/PMC6278166/</t>
  </si>
  <si>
    <t>Gheorghe, A</t>
  </si>
  <si>
    <t>Adrian Gheorghe, Rashid Uz Zaman, Molly Scott, and Sophie Witter</t>
  </si>
  <si>
    <t>Costs of administering injectable contraceptives through health workers and self-injection: evidence from Burkina Faso, Uganda, and Senegal</t>
  </si>
  <si>
    <t>Di Giorgio, L</t>
  </si>
  <si>
    <t>Contraception</t>
  </si>
  <si>
    <t>https://www.ncbi.nlm.nih.gov/pmc/articles/PMC6197836/</t>
  </si>
  <si>
    <t>Study design for costing: We conducted four cross-sectional microcosting studies in three countries from December 2015 to January 2017. We estimated direct medical costs (i.e., costs to health systems) using primary data collected from 95 health facilities on the resources used for injectable contraceptive service delivery. For self-injection, we included both costs of the actual research intervention and adjusted programmatic costs reflecting a lower-cost training aid. Direct nonmedical costs (i.e., client travel and time costs) came from client interviews conducted during injectable continuation studies. All costs were estimated for one couple year of protection.</t>
  </si>
  <si>
    <t>2015-2017</t>
  </si>
  <si>
    <t>Uganda, community-based distribution of DMPA-SC</t>
  </si>
  <si>
    <t>Uganda, community-based distribution of DMPA-IM</t>
  </si>
  <si>
    <t xml:space="preserve"> Authors converted costs in local currency to 2016 US$ using annual average exchange rates by country; US$1 corresponded to 3419 Ugandan shillings and 595 West African Francs (Burkina Faso and Senegal)</t>
  </si>
  <si>
    <t>Burkina Faso, facility based delivery DMPA-SC</t>
  </si>
  <si>
    <t>Burkina Faso, facility based delivery DMPA-IM</t>
  </si>
  <si>
    <t>All costs are for: Direct medical and direct nonmedical costs of DMPA-SC injectable contraceptive delivery over four injections (per CYP)</t>
  </si>
  <si>
    <t>Uganda, Self-injection (DMPA-SC)</t>
  </si>
  <si>
    <t>Senegal, Self-injection (DMPA-SC)</t>
  </si>
  <si>
    <t>Senegal, DMPA-IM (facility-based delivery)</t>
  </si>
  <si>
    <t>Uganda, DMPA-IM (facility-based delivery)</t>
  </si>
  <si>
    <t>Other recurrent includes medical supplies and tests, training, additional drugs, waste disposal, and client's time and travel. Personnel is for health workers time and travel.</t>
  </si>
  <si>
    <t xml:space="preserve">Women’s time and travel costs estimates ranged from $0.97 to $4.66 across countries and delivery strategies </t>
  </si>
  <si>
    <t>In Burkina Faso and Uganda, when both DMPA-SC and DMPA-IM are administered by health workers, the cost of provider time is the largest single cost component with the most variability. For the costs of self-injection in Uganda and especially Senegal, women’s travel costs led to the largest variability in costs</t>
  </si>
  <si>
    <t>Conclusions: "In both Uganda and Burkina Faso, the costs for DMPA-SC were similar to the costs for DMPA-IM when delivered under the same strategy; hence, there is no clear cost advantage of one product over the other. In Uganda, community-based distribution of DMPA injectable contraception resulted in lower costs for both service delivery (direct medical costs) and for women (direct nonmedical costs) when compared to facility-based DMPA-IM delivery. Bringing contraceptive services closer to women by leveraging and allowing community health workers to provide short-term contraceptives may help increase access to and uptake of contraceptives "</t>
  </si>
  <si>
    <t>Limitations: "This study had several limitations. First, the study sites that we used for the costing analysis were not representative of their districts or of the country in which the study was set, and the sample sizes were small. Second, self-reported estimates of health worker and client resources may be inaccurate due to recall bias. In addition, this analysis looked at the annual costs of DMPA (four injections); however, women’s 12-month use of injectable contraception across methods and delivery modalities may differ. Finally, we did not include some delivery or programmatic costs in this study, such as costs for training and supervising health workers to deliver injectables, facility operational and management costs, and supply chain costs."</t>
  </si>
  <si>
    <t>Authors costed different injectible methods (community and facility) across three countries</t>
  </si>
  <si>
    <t>Cost of injectible method</t>
  </si>
  <si>
    <t xml:space="preserve">No dose or women target. Primary data collected from 95 health facilities on the resources used for injectable contraceptive service delivery. </t>
  </si>
  <si>
    <t>Authors evaluated the 12-month total direct costs (medical and nonmedical) of delivering subcutaneous depot medroxyprogesterone acetate (DMPA-SC) under three strategies — facility-based administration, community-based administration and self-injection — compared to the costs of delivering intramuscular DMPA (DMPA-IM) via facility- and community-based administration.</t>
  </si>
  <si>
    <t xml:space="preserve">Authors evaluated ability of CHWs in Zambia to provide DMPA injectibles, and determined the “incremental,” costs of adding injectable contraception to their ongoing CHW provision of condoms and oral contraceptive pills. </t>
  </si>
  <si>
    <t>Incremental cost per CYP of CHW provision of DMPA was calculated by dividing the annualized incremental cost of the intervention (that is, costs adjusted for the period of the study) by the number of CYPs attributable to the CHW intervention</t>
  </si>
  <si>
    <t>Total incremental cost of injectibles</t>
  </si>
  <si>
    <t>Did not include costs of planning and design, and costs were not annualized</t>
  </si>
  <si>
    <t xml:space="preserve">Cost per CYP </t>
  </si>
  <si>
    <t xml:space="preserve">The estimate of annualized incremental cost (which also serves as the numerator of the incremental cost per CYP ratio) was US$24,322.. Annualized costs adjust some of the cost items to reflect that their effects would extend beyond the initial year of the intervention. For example, the ToT workshop produced 10 persons capable of training CHWs to provide DMPA, but only 4 of them participated in the pilot; therefore, only 40% of the ToT costs are applicable to the pilot. </t>
  </si>
  <si>
    <t>2010-2011</t>
  </si>
  <si>
    <t xml:space="preserve">No dose. Data on family planning method uptake were recorded for a total 4,241 family planning clients in both districts during the 13-month data collection period. </t>
  </si>
  <si>
    <t>Cost of injectible delivered by CHW</t>
  </si>
  <si>
    <t>Authors evaluated efficiency of CHW program to administer injectibles, as well as the incremental cost</t>
  </si>
  <si>
    <t>Chin-Quee, D</t>
  </si>
  <si>
    <t>Dawn Chin-Quee, John Bratt, Morrisa Malkin, Mavis Mwale Nduna, Conrad Otterness,Lydia Jumbe, and Reuben Kamoto Mbewee</t>
  </si>
  <si>
    <t>Global Health: Science and Practice</t>
  </si>
  <si>
    <t>Building on safety, feasibility, and acceptability: the impact and cost of community health worker provision of injectable contraception</t>
  </si>
  <si>
    <t>https://www.ncbi.nlm.nih.gov/pmc/articles/PMC4168589/</t>
  </si>
  <si>
    <t xml:space="preserve"> This costing study examines the unit costs of providing the essential services package (ESP) that concerns mainly primary care services among NGO clinics in Bangladesh. FP was one of many services costed </t>
  </si>
  <si>
    <t>2014-2015</t>
  </si>
  <si>
    <t>The direct resources for service delivery included direct labour (medical doctors or paramedics), lab tests and medicines and supplies, while the indirect resources included supporting staff, building, utilities and equipment. For costs of supplies and commodities authors obtained MRP of each contraceptive method from local informants, and the volume of each type of contraceptives a health clinic distributed or sold during July 2014 through June 2015 from the HMIS at NHSDP headquarters. We then generated the weight for each FP service by dividing the volume of a particular FP service by the total volume of FP services. The average costs of FP supplies per visit were then calculated by aggregating the weighted supply costs (80% of MRP) across different FP services</t>
  </si>
  <si>
    <t>The component of overhead using the top-down costing approach included salaries of supporting staff, medical equipment, furniture and non-medical equipment, buildings, vehicles, maintenance costs of building and vehicles, and utilities. The data for these components were obtained from the management information system of NGO headquarters and/or from clinic documents. All capital costs, such as costs of equipment (i.e. computers), furniture and vehicles, were annualized.</t>
  </si>
  <si>
    <t>A sensitivity analysis was conducted on the cost of lab tests, medicine and supplies, which was assumed to be 80% of the MRP in the main analysis</t>
  </si>
  <si>
    <t>Number served represents the "average annual number of services provided"</t>
  </si>
  <si>
    <t xml:space="preserve">Estimated average cost per FP visit </t>
  </si>
  <si>
    <t>Limitations: "this study focuses on Smiling Sun clinics, and thus the results cannot be generated for all NGO and public health facilities in Bangladesh. Particularly, the Smiling Sun network has not kept up with recent changes in government salaries for doctors and other health care staff...Second, we assume a useful life of 5 years for all capital goods...Third, the assumption that the procurement cost of medicine and supplies and cost of lab tests are 80% of the market retail price is somewhat arbitrary</t>
  </si>
  <si>
    <t>Authors looked at the cost per type of visit for a variety of services, no additional intervention took place</t>
  </si>
  <si>
    <t>Cost per visit</t>
  </si>
  <si>
    <t>Costing Essential Services Package Provided by a Non-Governmental Organization Network in Bangladesh</t>
  </si>
  <si>
    <t xml:space="preserve">Wu Zeng, Yara A Halasa, Marion Cros, Halida Akhter, Allyala Krishna Nandakumar, Donald S Shepard </t>
  </si>
  <si>
    <t>https://pubmed.ncbi.nlm.nih.gov/28973120/</t>
  </si>
  <si>
    <t>Authors collected cost data on provision of FP services (condoms, depo-provera and oral contraceptive pills) at hospital and health centers in a specific region of Uganda servicing primarily refugees. Data was collected through patient exit interviews. Cost data was compared across health centers, hospitals and for both refugees and host country citizens</t>
  </si>
  <si>
    <t>Authors evaluated the cost of condoms, depo-provera and oral contraceptive pills among refugees in Uganda</t>
  </si>
  <si>
    <t>Cost of FP injectibles, condoms and pills</t>
  </si>
  <si>
    <t>2003-2004</t>
  </si>
  <si>
    <t>Unit cost of depo-provera, hospital</t>
  </si>
  <si>
    <t>Unit cost of depo-provera, health center</t>
  </si>
  <si>
    <t>Unit cost of oral pills, hospital</t>
  </si>
  <si>
    <t>Unit cost of oral pills, health center</t>
  </si>
  <si>
    <t>Unit cost also available for additional health centers and comparing cost for refugees and host citizens seeking services</t>
  </si>
  <si>
    <t>2003-2005</t>
  </si>
  <si>
    <t>2003-2006</t>
  </si>
  <si>
    <t>2003-2007</t>
  </si>
  <si>
    <t>Cost per use of FP. Number of people receiving FP only not noted</t>
  </si>
  <si>
    <t>Costs and coverage of reproductive health interventions in three rural refugee‐affected districts, Uganda</t>
  </si>
  <si>
    <t>Tropical Medicine and International Health</t>
  </si>
  <si>
    <t>Christopher Garimoi Orach, Dominique Dubourg, Vincent De Brouwere</t>
  </si>
  <si>
    <t>Garimoi Orach, C</t>
  </si>
  <si>
    <t>https://pubmed.ncbi.nlm.nih.gov/17313517/</t>
  </si>
  <si>
    <t>At all eligible outlets, providers were invited to join the study after giving verbal informed consent. Data collectors used paper questionnaires to complete audits of relevant product information, including product brand name, generic name, active ingredient and corresponding strength, manufacturer name, and country of manufacture. At outlets stocking or providing services for provider-dependent methods (these include contraceptive injections, implants, IUDs, and male and female sterilization), another set of questions assessed provider readiness to perform the service, including implant and IUD insertions and removals.</t>
  </si>
  <si>
    <t>Cost per FP client, Ethiopia franchise model</t>
  </si>
  <si>
    <t>Cost per FP client, Ethiopia government model</t>
  </si>
  <si>
    <t>Cost per FP client, Ethiopia private model</t>
  </si>
  <si>
    <t>Cost per FP client, Ethiopia NGO model</t>
  </si>
  <si>
    <t>Cost per FP client, Pakistan franchise model</t>
  </si>
  <si>
    <t>Cost per FP client, Pakistan government model</t>
  </si>
  <si>
    <t>Cost per FP client, Pakistan private model</t>
  </si>
  <si>
    <t>Cost per FP client, Pakistan NGO model</t>
  </si>
  <si>
    <t xml:space="preserve">Authors evaluated two already existing FP programs. Green Star, in Pakistan: Green Star clinics agree to deliver high-quality service at an affordable price to low-income populations and pay a nominal franchise fee. The franchiser, SMP, in return provided quality contraceptive products to clinics in the network at wholesale prices. At the time of the study in 2004, the network covered 11 000 health providers. In Ethiopia, the private franchise network, Biruh Tesfa was supported by Pathfinder International. Service providers including clinics, community health agents, birth attendants and market or workplace-based health providers in three regions were recruited to participate in training on service delivery (i.e. family planning, sexually transmitted disease prevention, HIV/AIDS counselling and post-abortion care as well as referral procedures) and facility management (i.e. financial management, procurement supports and supervision). Two waves of data collection were carried out in 2001 and 2004 using similar sampling strategies and standardized questionnaires to allow comparability of the data. Multistage cluster sampling was used to select health facilities, their health staff and clients in each country. </t>
  </si>
  <si>
    <t>2001-2004</t>
  </si>
  <si>
    <t>Authors used survey data to compare the efficiency and use of FP models in Pakistan and Ethiopia</t>
  </si>
  <si>
    <t>Use of services. Cost data was also collected. Data collection occurred in 2001 and 2004, but cost data time horizon was only one year</t>
  </si>
  <si>
    <t>No dosage or intervention</t>
  </si>
  <si>
    <t xml:space="preserve">Limitations: First, a portion of facilities in both countries were unable to report salary levels for each of their employees, or the value of the physical structure. A second source of missing cost data was the variable costs associated with each facility. Our analysis did not account for items such as supplies, repairs and equipment, which was not included in the survey. Commodity costs were also ommited. 
</t>
  </si>
  <si>
    <t>Di Giorgio, Laura; Mvundura, Mercy; Tumusiime, Justine; Namagembe, Allen; Ba, Amadou; Belemsaga-Yugbare, Danielle; Morozoff, Chloe; Brouwer, Elizabeth; Ndour, Marguerite; Drake, Jennifer Kidwell;</t>
  </si>
  <si>
    <t>Costs of administering injectable contraceptives through health workers
and self-injection: evidence from Burkina Faso, Uganda,
and Senegal</t>
  </si>
  <si>
    <t>https://doi.org/10.1016/j.contraception.2018.05.018</t>
  </si>
  <si>
    <t>cost for one cycle of oral contraceptives</t>
  </si>
  <si>
    <t>done for intervention in Uganda: most sensitive was travel and time costs, and training;</t>
  </si>
  <si>
    <t>study sites not representative of their districts or the country; small sample sizes; potential for recall bias; may differ across FP methods; did not include some programmatic costs;</t>
  </si>
  <si>
    <t>2015-2014</t>
  </si>
  <si>
    <t>2015-2015</t>
  </si>
  <si>
    <t>2015-2016</t>
  </si>
  <si>
    <t>Cost for one cycle of oral contraceptives</t>
  </si>
  <si>
    <t>1) Eligible women using vouchers, 2) Voucher-recipient woman chooses a long-acting reversible contraceptive (LARC) method</t>
  </si>
  <si>
    <t>FP</t>
  </si>
  <si>
    <t>Zeng, W</t>
  </si>
  <si>
    <t>Exchange rate Pakistan 2004</t>
  </si>
  <si>
    <t>Exchange rate Ethiopia 2004</t>
  </si>
  <si>
    <t>Exchange rate GBP 2015</t>
  </si>
  <si>
    <t>As applicable</t>
  </si>
  <si>
    <t>Exchange rate 
(Source: WDI)</t>
  </si>
  <si>
    <t>Cost per output (original currency)</t>
  </si>
  <si>
    <t>Original Year (USD)</t>
  </si>
  <si>
    <t>GDP Deflator</t>
  </si>
  <si>
    <t>World Development Indicators database, 9.20.2021</t>
  </si>
  <si>
    <t>GDP Deflator value</t>
  </si>
  <si>
    <t>2020 USD</t>
  </si>
  <si>
    <t>Training and mentoring: $1361, refresher training: $577, supervision: $1962, other recurring: $545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</si>
</sst>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quot;$&quot;#,##0"/>
  </numFmts>
  <fonts count="15" x14ac:knownFonts="1">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color rgb="FFFF0000"/>
      <name val="Calibri"/>
      <family val="2"/>
      <scheme val="minor"/>
    </font>
    <font>
      <sz val="9"/>
      <name val="Calibri"/>
      <family val="2"/>
      <scheme val="minor"/>
    </font>
    <font>
      <sz val="11"/>
      <name val="Calibri"/>
      <family val="2"/>
      <scheme val="minor"/>
    </font>
    <font>
      <u/>
      <sz val="11"/>
      <color theme="10"/>
      <name val="Calibri"/>
      <family val="2"/>
      <scheme val="minor"/>
    </font>
    <font>
      <sz val="8"/>
      <name val="Calibri"/>
      <family val="2"/>
      <scheme val="minor"/>
    </font>
    <font>
      <u/>
      <sz val="10"/>
      <name val="Calibri"/>
      <family val="2"/>
      <scheme val="minor"/>
    </font>
    <font>
      <sz val="11"/>
      <color theme="1"/>
      <name val="Calibri"/>
      <family val="2"/>
      <scheme val="minor"/>
    </font>
    <font>
      <sz val="9"/>
      <color indexed="81"/>
      <name val="Tahoma"/>
      <family val="2"/>
    </font>
    <font>
      <b/>
      <sz val="9"/>
      <color indexed="81"/>
      <name val="Tahoma"/>
      <family val="2"/>
    </font>
  </fonts>
  <fills count="17">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rgb="FF70AD47"/>
        <bgColor indexed="64"/>
      </patternFill>
    </fill>
    <fill>
      <patternFill patternType="solid">
        <fgColor theme="9"/>
        <bgColor indexed="64"/>
      </patternFill>
    </fill>
    <fill>
      <patternFill patternType="solid">
        <fgColor rgb="FFFF00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3">
    <xf numFmtId="0" fontId="0" fillId="0" borderId="0"/>
    <xf numFmtId="0" fontId="9" fillId="0" borderId="0" applyNumberFormat="0" applyFill="0" applyBorder="0" applyAlignment="0" applyProtection="0"/>
    <xf numFmtId="44" fontId="12" fillId="0" borderId="0" applyFont="0" applyFill="0" applyBorder="0" applyAlignment="0" applyProtection="0"/>
  </cellStyleXfs>
  <cellXfs count="177">
    <xf numFmtId="0" fontId="0" fillId="0" borderId="0" xfId="0"/>
    <xf numFmtId="0" fontId="1" fillId="3" borderId="0" xfId="0" applyFont="1" applyFill="1" applyAlignment="1">
      <alignment horizontal="center" vertical="center" wrapText="1"/>
    </xf>
    <xf numFmtId="0" fontId="1" fillId="5" borderId="0" xfId="0" applyFont="1" applyFill="1"/>
    <xf numFmtId="0" fontId="2" fillId="5" borderId="0" xfId="0" applyFont="1" applyFill="1"/>
    <xf numFmtId="0" fontId="1" fillId="6" borderId="0" xfId="0" applyFont="1" applyFill="1"/>
    <xf numFmtId="0" fontId="1" fillId="3" borderId="0" xfId="0" applyFont="1" applyFill="1"/>
    <xf numFmtId="0" fontId="2" fillId="3" borderId="0" xfId="0" applyFont="1" applyFill="1"/>
    <xf numFmtId="0" fontId="3" fillId="0" borderId="0" xfId="0" applyFont="1"/>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11" borderId="0" xfId="0" applyFont="1" applyFill="1" applyAlignment="1">
      <alignment horizontal="center" vertical="center" wrapText="1"/>
    </xf>
    <xf numFmtId="0" fontId="1" fillId="0" borderId="0" xfId="0" applyFont="1"/>
    <xf numFmtId="0" fontId="5" fillId="0" borderId="0" xfId="0" applyFont="1"/>
    <xf numFmtId="0" fontId="6" fillId="0" borderId="0" xfId="0" applyFont="1"/>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2" fillId="0" borderId="0" xfId="0" applyFont="1" applyAlignment="1">
      <alignment horizontal="left"/>
    </xf>
    <xf numFmtId="0" fontId="8" fillId="0" borderId="0" xfId="0" applyFont="1"/>
    <xf numFmtId="0" fontId="3" fillId="0" borderId="0" xfId="0" applyFont="1" applyFill="1"/>
    <xf numFmtId="0" fontId="2" fillId="0" borderId="0" xfId="0" applyFont="1" applyFill="1"/>
    <xf numFmtId="0" fontId="3" fillId="0" borderId="0" xfId="0" applyFont="1" applyFill="1" applyAlignment="1">
      <alignment horizontal="left" vertical="top"/>
    </xf>
    <xf numFmtId="0" fontId="7" fillId="0" borderId="0" xfId="0" applyFont="1" applyAlignment="1">
      <alignment horizontal="left" vertical="top"/>
    </xf>
    <xf numFmtId="0" fontId="2" fillId="0" borderId="0" xfId="0" applyFont="1" applyAlignment="1">
      <alignment horizontal="left" vertical="top"/>
    </xf>
    <xf numFmtId="0" fontId="1" fillId="8" borderId="0" xfId="0" applyFont="1" applyFill="1"/>
    <xf numFmtId="0" fontId="1" fillId="10" borderId="0" xfId="0" applyFont="1" applyFill="1" applyAlignment="1">
      <alignment horizontal="center" vertical="top" wrapText="1"/>
    </xf>
    <xf numFmtId="0" fontId="3" fillId="0" borderId="1" xfId="0" applyFont="1" applyFill="1" applyBorder="1" applyAlignment="1">
      <alignment horizontal="left" vertical="top"/>
    </xf>
    <xf numFmtId="0" fontId="8" fillId="0" borderId="5" xfId="0" applyFont="1" applyBorder="1"/>
    <xf numFmtId="0" fontId="8" fillId="0" borderId="6" xfId="0" applyFont="1" applyBorder="1"/>
    <xf numFmtId="0" fontId="0" fillId="0" borderId="4" xfId="0" applyBorder="1"/>
    <xf numFmtId="0" fontId="0" fillId="0" borderId="5" xfId="0" applyBorder="1"/>
    <xf numFmtId="0" fontId="0" fillId="0" borderId="6" xfId="0" applyBorder="1"/>
    <xf numFmtId="0" fontId="8" fillId="0" borderId="11" xfId="0" applyFont="1" applyBorder="1"/>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11" xfId="0" applyFont="1" applyFill="1" applyBorder="1" applyAlignment="1">
      <alignment horizontal="left" vertical="top"/>
    </xf>
    <xf numFmtId="0" fontId="8" fillId="0" borderId="4" xfId="0" applyFont="1" applyBorder="1"/>
    <xf numFmtId="0" fontId="1" fillId="9" borderId="0" xfId="0" applyFont="1" applyFill="1" applyAlignment="1">
      <alignment horizontal="center" vertical="center" wrapText="1"/>
    </xf>
    <xf numFmtId="0" fontId="7" fillId="12" borderId="0" xfId="0" applyFont="1" applyFill="1" applyAlignment="1">
      <alignment horizontal="center" vertical="center"/>
    </xf>
    <xf numFmtId="0" fontId="1" fillId="9" borderId="0" xfId="0" applyFont="1" applyFill="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wrapText="1"/>
    </xf>
    <xf numFmtId="0" fontId="7" fillId="0" borderId="0" xfId="0" applyFont="1" applyFill="1" applyAlignment="1">
      <alignment horizontal="center" vertical="center"/>
    </xf>
    <xf numFmtId="0" fontId="1" fillId="3" borderId="0" xfId="0" applyFont="1" applyFill="1" applyAlignment="1"/>
    <xf numFmtId="0" fontId="4" fillId="0" borderId="0" xfId="0" applyFont="1" applyFill="1" applyAlignment="1">
      <alignment horizontal="center" vertical="center" wrapText="1"/>
    </xf>
    <xf numFmtId="0" fontId="0" fillId="0" borderId="0" xfId="0" applyFont="1" applyFill="1"/>
    <xf numFmtId="0" fontId="0" fillId="0" borderId="9" xfId="0" applyFont="1" applyFill="1" applyBorder="1"/>
    <xf numFmtId="0" fontId="0" fillId="0" borderId="11" xfId="0" applyFont="1" applyFill="1" applyBorder="1"/>
    <xf numFmtId="0" fontId="0" fillId="0" borderId="12" xfId="0" applyBorder="1"/>
    <xf numFmtId="0" fontId="3" fillId="0" borderId="1" xfId="0" applyFont="1" applyBorder="1"/>
    <xf numFmtId="0" fontId="3" fillId="0" borderId="9" xfId="0" applyFont="1" applyBorder="1"/>
    <xf numFmtId="0" fontId="2" fillId="0" borderId="10" xfId="0" applyFont="1" applyBorder="1"/>
    <xf numFmtId="0" fontId="3" fillId="0" borderId="7" xfId="0" applyFont="1" applyBorder="1"/>
    <xf numFmtId="0" fontId="3" fillId="0" borderId="4" xfId="0" applyFont="1" applyFill="1" applyBorder="1"/>
    <xf numFmtId="0" fontId="6" fillId="0" borderId="5" xfId="0" applyFont="1" applyFill="1" applyBorder="1"/>
    <xf numFmtId="0" fontId="3" fillId="0" borderId="8" xfId="0" applyFont="1" applyBorder="1"/>
    <xf numFmtId="0" fontId="6" fillId="0" borderId="6" xfId="0" applyFont="1" applyFill="1" applyBorder="1"/>
    <xf numFmtId="0" fontId="3" fillId="0" borderId="10" xfId="0" applyFont="1" applyBorder="1"/>
    <xf numFmtId="0" fontId="6" fillId="0" borderId="11" xfId="0" applyFont="1" applyFill="1" applyBorder="1"/>
    <xf numFmtId="0" fontId="6" fillId="0" borderId="4" xfId="0" applyFont="1" applyFill="1" applyBorder="1"/>
    <xf numFmtId="0" fontId="3" fillId="0" borderId="8" xfId="0" applyFont="1" applyFill="1" applyBorder="1"/>
    <xf numFmtId="0" fontId="1" fillId="0" borderId="0" xfId="0" applyFont="1" applyFill="1" applyAlignment="1">
      <alignment horizontal="center" vertical="top" wrapText="1"/>
    </xf>
    <xf numFmtId="0" fontId="1" fillId="4" borderId="0" xfId="0" applyFont="1" applyFill="1" applyAlignment="1">
      <alignment horizontal="center"/>
    </xf>
    <xf numFmtId="0" fontId="2" fillId="2" borderId="0" xfId="0" applyFont="1" applyFill="1"/>
    <xf numFmtId="0" fontId="1" fillId="7" borderId="0" xfId="0" applyFont="1" applyFill="1"/>
    <xf numFmtId="0" fontId="1" fillId="2"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8" fillId="0" borderId="0" xfId="0" applyFont="1" applyFill="1"/>
    <xf numFmtId="0" fontId="8" fillId="0" borderId="0" xfId="0" applyFont="1" applyAlignment="1">
      <alignment vertical="center"/>
    </xf>
    <xf numFmtId="0" fontId="1" fillId="0" borderId="0" xfId="0" applyFont="1" applyAlignment="1">
      <alignment horizontal="left"/>
    </xf>
    <xf numFmtId="0" fontId="2" fillId="0" borderId="0" xfId="0" applyFont="1" applyBorder="1"/>
    <xf numFmtId="0" fontId="2" fillId="0" borderId="0" xfId="0" applyFont="1" applyAlignment="1">
      <alignment wrapText="1"/>
    </xf>
    <xf numFmtId="0" fontId="2" fillId="14" borderId="0" xfId="0" applyFont="1" applyFill="1"/>
    <xf numFmtId="0" fontId="2" fillId="0" borderId="0" xfId="0" applyFont="1"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xf>
    <xf numFmtId="0" fontId="2" fillId="0" borderId="0" xfId="0" applyFont="1" applyFill="1" applyBorder="1" applyAlignment="1">
      <alignment horizontal="left" vertical="center"/>
    </xf>
    <xf numFmtId="0" fontId="2" fillId="0" borderId="0" xfId="0" applyFont="1" applyFill="1" applyBorder="1" applyAlignment="1">
      <alignment wrapText="1"/>
    </xf>
    <xf numFmtId="0" fontId="2" fillId="0" borderId="0" xfId="0" applyFont="1" applyFill="1" applyAlignment="1">
      <alignment horizontal="center"/>
    </xf>
    <xf numFmtId="0" fontId="2" fillId="0" borderId="0" xfId="0" applyFont="1" applyFill="1" applyAlignment="1">
      <alignment horizontal="center" vertical="center" wrapText="1"/>
    </xf>
    <xf numFmtId="6" fontId="2" fillId="0" borderId="0" xfId="0" applyNumberFormat="1" applyFont="1" applyFill="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Alignment="1">
      <alignment vertical="center"/>
    </xf>
    <xf numFmtId="0" fontId="2" fillId="0" borderId="0" xfId="0" applyFont="1" applyFill="1" applyAlignment="1"/>
    <xf numFmtId="0" fontId="2" fillId="0" borderId="0" xfId="0" applyFont="1" applyFill="1" applyBorder="1" applyAlignment="1"/>
    <xf numFmtId="0" fontId="2" fillId="0" borderId="0" xfId="0" applyFont="1" applyFill="1" applyAlignment="1">
      <alignment vertical="top"/>
    </xf>
    <xf numFmtId="0" fontId="2" fillId="0" borderId="0" xfId="0" applyFont="1" applyFill="1" applyAlignment="1">
      <alignment horizontal="center" vertical="top"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0" xfId="0" applyFont="1" applyFill="1" applyAlignment="1">
      <alignment vertical="top" wrapText="1"/>
    </xf>
    <xf numFmtId="8" fontId="2" fillId="0" borderId="0" xfId="0" applyNumberFormat="1" applyFont="1" applyFill="1"/>
    <xf numFmtId="3" fontId="2" fillId="0" borderId="0" xfId="0" applyNumberFormat="1" applyFont="1" applyFill="1"/>
    <xf numFmtId="0" fontId="1" fillId="1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16" borderId="1" xfId="0" applyFont="1" applyFill="1" applyBorder="1" applyAlignment="1">
      <alignment horizontal="center" vertical="center" wrapText="1"/>
    </xf>
    <xf numFmtId="0" fontId="11" fillId="0" borderId="0" xfId="1" applyFont="1" applyFill="1" applyAlignment="1">
      <alignment vertical="center"/>
    </xf>
    <xf numFmtId="0" fontId="11" fillId="0" borderId="0" xfId="1" applyFont="1" applyFill="1"/>
    <xf numFmtId="0" fontId="11" fillId="0" borderId="0" xfId="1" applyFont="1" applyFill="1" applyAlignment="1">
      <alignment vertical="top"/>
    </xf>
    <xf numFmtId="0" fontId="11" fillId="0" borderId="0" xfId="1" applyFont="1" applyFill="1" applyBorder="1"/>
    <xf numFmtId="0" fontId="2" fillId="0" borderId="0" xfId="0" applyFont="1" applyFill="1" applyBorder="1" applyAlignment="1">
      <alignment vertical="center"/>
    </xf>
    <xf numFmtId="0" fontId="2" fillId="0" borderId="0" xfId="0" applyFont="1" applyFill="1" applyBorder="1" applyAlignment="1">
      <alignment horizontal="left" vertical="top"/>
    </xf>
    <xf numFmtId="0" fontId="0" fillId="0" borderId="2" xfId="0" applyBorder="1" applyAlignment="1">
      <alignment vertical="center"/>
    </xf>
    <xf numFmtId="0" fontId="0" fillId="0" borderId="10" xfId="0" applyBorder="1" applyAlignment="1">
      <alignment vertical="center"/>
    </xf>
    <xf numFmtId="0" fontId="3" fillId="0" borderId="7" xfId="0" applyFont="1" applyFill="1" applyBorder="1" applyAlignment="1">
      <alignment vertical="center"/>
    </xf>
    <xf numFmtId="0" fontId="6" fillId="0" borderId="1" xfId="0" applyFont="1" applyFill="1" applyBorder="1" applyAlignment="1">
      <alignment vertical="center"/>
    </xf>
    <xf numFmtId="0" fontId="6" fillId="0" borderId="8"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0" fontId="3" fillId="0" borderId="9" xfId="0" applyFont="1" applyFill="1" applyBorder="1" applyAlignment="1">
      <alignment horizontal="left" vertical="center"/>
    </xf>
    <xf numFmtId="0" fontId="3" fillId="0" borderId="1" xfId="0" applyFont="1" applyFill="1" applyBorder="1" applyAlignment="1">
      <alignment horizontal="left" vertical="center"/>
    </xf>
    <xf numFmtId="0" fontId="8" fillId="0" borderId="9" xfId="0" applyFont="1" applyBorder="1" applyAlignment="1">
      <alignment vertical="center"/>
    </xf>
    <xf numFmtId="0" fontId="2" fillId="12" borderId="0" xfId="0" applyFont="1" applyFill="1"/>
    <xf numFmtId="3" fontId="2" fillId="0" borderId="0" xfId="0" applyNumberFormat="1" applyFont="1" applyFill="1" applyBorder="1"/>
    <xf numFmtId="2" fontId="2" fillId="0" borderId="0" xfId="0" applyNumberFormat="1" applyFont="1" applyFill="1"/>
    <xf numFmtId="2" fontId="2" fillId="0" borderId="0" xfId="0" applyNumberFormat="1" applyFont="1" applyFill="1" applyBorder="1"/>
    <xf numFmtId="0" fontId="0" fillId="12" borderId="0" xfId="0" applyFill="1"/>
    <xf numFmtId="0" fontId="0" fillId="0" borderId="0" xfId="0" applyFont="1" applyFill="1" applyBorder="1"/>
    <xf numFmtId="2" fontId="2" fillId="0" borderId="0" xfId="0" applyNumberFormat="1" applyFont="1" applyFill="1" applyAlignment="1">
      <alignment horizontal="center" vertical="center"/>
    </xf>
    <xf numFmtId="164" fontId="2"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4" fontId="2" fillId="12" borderId="0" xfId="0" applyNumberFormat="1" applyFont="1" applyFill="1"/>
    <xf numFmtId="44" fontId="2" fillId="12" borderId="0" xfId="2" applyFont="1" applyFill="1"/>
    <xf numFmtId="0" fontId="1" fillId="0" borderId="1" xfId="0" applyFont="1" applyFill="1" applyBorder="1" applyAlignment="1">
      <alignment horizontal="center" vertical="top" wrapText="1"/>
    </xf>
    <xf numFmtId="0" fontId="1" fillId="4" borderId="0" xfId="0" applyFont="1" applyFill="1" applyAlignment="1">
      <alignment horizont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2" fillId="0" borderId="0" xfId="0" applyFont="1" applyAlignment="1">
      <alignment horizontal="center"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8"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ncbi.nlm.nih.gov/pmc/articles/PMC6398787/" TargetMode="External"/><Relationship Id="rId18" Type="http://schemas.openxmlformats.org/officeDocument/2006/relationships/hyperlink" Target="https://www.ncbi.nlm.nih.gov/pmc/articles/PMC6278166/" TargetMode="External"/><Relationship Id="rId26" Type="http://schemas.openxmlformats.org/officeDocument/2006/relationships/hyperlink" Target="https://www.ncbi.nlm.nih.gov/pmc/articles/PMC6197836/" TargetMode="External"/><Relationship Id="rId39" Type="http://schemas.openxmlformats.org/officeDocument/2006/relationships/hyperlink" Target="https://www.ncbi.nlm.nih.gov/pmc/articles/PMC3606031/" TargetMode="External"/><Relationship Id="rId21" Type="http://schemas.openxmlformats.org/officeDocument/2006/relationships/hyperlink" Target="https://www.ncbi.nlm.nih.gov/pmc/articles/PMC6278166/" TargetMode="External"/><Relationship Id="rId34" Type="http://schemas.openxmlformats.org/officeDocument/2006/relationships/hyperlink" Target="https://pubmed.ncbi.nlm.nih.gov/17313517/" TargetMode="External"/><Relationship Id="rId42" Type="http://schemas.openxmlformats.org/officeDocument/2006/relationships/hyperlink" Target="https://www.ncbi.nlm.nih.gov/pmc/articles/PMC3606031/" TargetMode="External"/><Relationship Id="rId47" Type="http://schemas.openxmlformats.org/officeDocument/2006/relationships/hyperlink" Target="https://doi.org/10.1016/j.contraception.2018.05.018" TargetMode="External"/><Relationship Id="rId50" Type="http://schemas.openxmlformats.org/officeDocument/2006/relationships/comments" Target="../comments1.xml"/><Relationship Id="rId7" Type="http://schemas.openxmlformats.org/officeDocument/2006/relationships/hyperlink" Target="https://pubmed.ncbi.nlm.nih.gov/29630607/" TargetMode="External"/><Relationship Id="rId2" Type="http://schemas.openxmlformats.org/officeDocument/2006/relationships/hyperlink" Target="https://pubmed.ncbi.nlm.nih.gov/27519185/" TargetMode="External"/><Relationship Id="rId16" Type="http://schemas.openxmlformats.org/officeDocument/2006/relationships/hyperlink" Target="https://pubmed.ncbi.nlm.nih.gov/25933414/" TargetMode="External"/><Relationship Id="rId29" Type="http://schemas.openxmlformats.org/officeDocument/2006/relationships/hyperlink" Target="https://www.ncbi.nlm.nih.gov/pmc/articles/PMC6197836/" TargetMode="External"/><Relationship Id="rId11" Type="http://schemas.openxmlformats.org/officeDocument/2006/relationships/hyperlink" Target="https://pubmed.ncbi.nlm.nih.gov/24088688/" TargetMode="External"/><Relationship Id="rId24" Type="http://schemas.openxmlformats.org/officeDocument/2006/relationships/hyperlink" Target="https://www.ncbi.nlm.nih.gov/pmc/articles/PMC6197836/" TargetMode="External"/><Relationship Id="rId32" Type="http://schemas.openxmlformats.org/officeDocument/2006/relationships/hyperlink" Target="https://www.ncbi.nlm.nih.gov/pmc/articles/PMC4168589/" TargetMode="External"/><Relationship Id="rId37" Type="http://schemas.openxmlformats.org/officeDocument/2006/relationships/hyperlink" Target="https://pubmed.ncbi.nlm.nih.gov/17313517/" TargetMode="External"/><Relationship Id="rId40" Type="http://schemas.openxmlformats.org/officeDocument/2006/relationships/hyperlink" Target="https://www.ncbi.nlm.nih.gov/pmc/articles/PMC3606031/" TargetMode="External"/><Relationship Id="rId45" Type="http://schemas.openxmlformats.org/officeDocument/2006/relationships/hyperlink" Target="https://doi.org/10.1016/j.contraception.2018.05.018" TargetMode="External"/><Relationship Id="rId5" Type="http://schemas.openxmlformats.org/officeDocument/2006/relationships/hyperlink" Target="https://pubmed.ncbi.nlm.nih.gov/29018789/" TargetMode="External"/><Relationship Id="rId15" Type="http://schemas.openxmlformats.org/officeDocument/2006/relationships/hyperlink" Target="https://www.ncbi.nlm.nih.gov/pmc/articles/PMC3606031/" TargetMode="External"/><Relationship Id="rId23" Type="http://schemas.openxmlformats.org/officeDocument/2006/relationships/hyperlink" Target="https://www.ncbi.nlm.nih.gov/pmc/articles/PMC6197836/" TargetMode="External"/><Relationship Id="rId28" Type="http://schemas.openxmlformats.org/officeDocument/2006/relationships/hyperlink" Target="https://www.ncbi.nlm.nih.gov/pmc/articles/PMC6197836/" TargetMode="External"/><Relationship Id="rId36" Type="http://schemas.openxmlformats.org/officeDocument/2006/relationships/hyperlink" Target="https://pubmed.ncbi.nlm.nih.gov/17313517/" TargetMode="External"/><Relationship Id="rId49" Type="http://schemas.openxmlformats.org/officeDocument/2006/relationships/vmlDrawing" Target="../drawings/vmlDrawing1.vml"/><Relationship Id="rId10" Type="http://schemas.openxmlformats.org/officeDocument/2006/relationships/hyperlink" Target="https://pubmed.ncbi.nlm.nih.gov/29630607/" TargetMode="External"/><Relationship Id="rId19" Type="http://schemas.openxmlformats.org/officeDocument/2006/relationships/hyperlink" Target="https://www.ncbi.nlm.nih.gov/pmc/articles/PMC6278166/" TargetMode="External"/><Relationship Id="rId31" Type="http://schemas.openxmlformats.org/officeDocument/2006/relationships/hyperlink" Target="https://www.ncbi.nlm.nih.gov/pmc/articles/PMC4168589/" TargetMode="External"/><Relationship Id="rId44" Type="http://schemas.openxmlformats.org/officeDocument/2006/relationships/hyperlink" Target="https://www.ncbi.nlm.nih.gov/pmc/articles/PMC3606031/" TargetMode="External"/><Relationship Id="rId4" Type="http://schemas.openxmlformats.org/officeDocument/2006/relationships/hyperlink" Target="https://pubmed.ncbi.nlm.nih.gov/29018789/" TargetMode="External"/><Relationship Id="rId9" Type="http://schemas.openxmlformats.org/officeDocument/2006/relationships/hyperlink" Target="https://pubmed.ncbi.nlm.nih.gov/29630607/" TargetMode="External"/><Relationship Id="rId14" Type="http://schemas.openxmlformats.org/officeDocument/2006/relationships/hyperlink" Target="https://www.ncbi.nlm.nih.gov/pmc/articles/PMC6398787/" TargetMode="External"/><Relationship Id="rId22" Type="http://schemas.openxmlformats.org/officeDocument/2006/relationships/hyperlink" Target="https://www.ncbi.nlm.nih.gov/pmc/articles/PMC6278166/" TargetMode="External"/><Relationship Id="rId27" Type="http://schemas.openxmlformats.org/officeDocument/2006/relationships/hyperlink" Target="https://www.ncbi.nlm.nih.gov/pmc/articles/PMC6197836/" TargetMode="External"/><Relationship Id="rId30" Type="http://schemas.openxmlformats.org/officeDocument/2006/relationships/hyperlink" Target="https://www.ncbi.nlm.nih.gov/pmc/articles/PMC6197836/" TargetMode="External"/><Relationship Id="rId35" Type="http://schemas.openxmlformats.org/officeDocument/2006/relationships/hyperlink" Target="https://pubmed.ncbi.nlm.nih.gov/17313517/" TargetMode="External"/><Relationship Id="rId43" Type="http://schemas.openxmlformats.org/officeDocument/2006/relationships/hyperlink" Target="https://www.ncbi.nlm.nih.gov/pmc/articles/PMC3606031/" TargetMode="External"/><Relationship Id="rId48" Type="http://schemas.openxmlformats.org/officeDocument/2006/relationships/printerSettings" Target="../printerSettings/printerSettings2.bin"/><Relationship Id="rId8" Type="http://schemas.openxmlformats.org/officeDocument/2006/relationships/hyperlink" Target="https://pubmed.ncbi.nlm.nih.gov/29630607/" TargetMode="External"/><Relationship Id="rId3" Type="http://schemas.openxmlformats.org/officeDocument/2006/relationships/hyperlink" Target="https://pubmed.ncbi.nlm.nih.gov/27519185/" TargetMode="External"/><Relationship Id="rId12" Type="http://schemas.openxmlformats.org/officeDocument/2006/relationships/hyperlink" Target="https://pubmed.ncbi.nlm.nih.gov/24088688/" TargetMode="External"/><Relationship Id="rId17" Type="http://schemas.openxmlformats.org/officeDocument/2006/relationships/hyperlink" Target="https://pubmed.ncbi.nlm.nih.gov/25933414/" TargetMode="External"/><Relationship Id="rId25" Type="http://schemas.openxmlformats.org/officeDocument/2006/relationships/hyperlink" Target="https://www.ncbi.nlm.nih.gov/pmc/articles/PMC6197836/" TargetMode="External"/><Relationship Id="rId33" Type="http://schemas.openxmlformats.org/officeDocument/2006/relationships/hyperlink" Target="https://pubmed.ncbi.nlm.nih.gov/28973120/" TargetMode="External"/><Relationship Id="rId38" Type="http://schemas.openxmlformats.org/officeDocument/2006/relationships/hyperlink" Target="https://www.ncbi.nlm.nih.gov/pmc/articles/PMC3606031/" TargetMode="External"/><Relationship Id="rId46" Type="http://schemas.openxmlformats.org/officeDocument/2006/relationships/hyperlink" Target="https://doi.org/10.1016/j.contraception.2018.05.018" TargetMode="External"/><Relationship Id="rId20" Type="http://schemas.openxmlformats.org/officeDocument/2006/relationships/hyperlink" Target="https://www.ncbi.nlm.nih.gov/pmc/articles/PMC6278166/" TargetMode="External"/><Relationship Id="rId41" Type="http://schemas.openxmlformats.org/officeDocument/2006/relationships/hyperlink" Target="https://www.ncbi.nlm.nih.gov/pmc/articles/PMC3606031/" TargetMode="External"/><Relationship Id="rId1" Type="http://schemas.openxmlformats.org/officeDocument/2006/relationships/hyperlink" Target="https://pubmed.ncbi.nlm.nih.gov/32029007/" TargetMode="External"/><Relationship Id="rId6" Type="http://schemas.openxmlformats.org/officeDocument/2006/relationships/hyperlink" Target="https://pubmed.ncbi.nlm.nih.gov/296306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01904-CBBF-4BDD-802E-04080D733379}">
  <dimension ref="A1:DC208"/>
  <sheetViews>
    <sheetView zoomScale="70" zoomScaleNormal="70" workbookViewId="0">
      <selection activeCell="N11" sqref="N11"/>
    </sheetView>
  </sheetViews>
  <sheetFormatPr defaultColWidth="9.28515625" defaultRowHeight="12.75" x14ac:dyDescent="0.2"/>
  <cols>
    <col min="1" max="1" width="15.85546875" style="17" bestFit="1" customWidth="1"/>
    <col min="2" max="2" width="9.28515625" style="17"/>
    <col min="3" max="6" width="13.140625" style="17" customWidth="1"/>
    <col min="7" max="7" width="23.140625" style="17" customWidth="1"/>
    <col min="8" max="8" width="33.85546875" style="17" customWidth="1"/>
    <col min="9" max="10" width="43.7109375" style="17" customWidth="1"/>
    <col min="11" max="11" width="37.7109375" style="17" customWidth="1"/>
    <col min="12" max="13" width="41.28515625" style="17" customWidth="1"/>
    <col min="14" max="14" width="43.140625" style="17" customWidth="1"/>
    <col min="15" max="15" width="19.85546875" style="17" customWidth="1"/>
    <col min="16" max="17" width="19.7109375" style="17" customWidth="1"/>
    <col min="18" max="18" width="32.140625" style="17" customWidth="1"/>
    <col min="19" max="19" width="14.28515625" style="17" customWidth="1"/>
    <col min="20" max="21" width="12.7109375" style="17" customWidth="1"/>
    <col min="22" max="26" width="9.28515625" style="17"/>
    <col min="27" max="28" width="17.140625" style="17" customWidth="1"/>
    <col min="29" max="29" width="10.7109375" style="17" customWidth="1"/>
    <col min="30" max="31" width="13.28515625" style="17" customWidth="1"/>
    <col min="32" max="32" width="14.28515625" style="17" customWidth="1"/>
    <col min="33" max="33" width="14.7109375" style="17" customWidth="1"/>
    <col min="34" max="44" width="9.28515625" style="17"/>
    <col min="45" max="45" width="12.28515625" style="17" customWidth="1"/>
    <col min="46" max="47" width="9.28515625" style="17"/>
    <col min="48" max="51" width="15.28515625" style="17" customWidth="1"/>
    <col min="52" max="52" width="29.85546875" style="17" bestFit="1" customWidth="1"/>
    <col min="53" max="53" width="19.42578125" style="17" bestFit="1" customWidth="1"/>
    <col min="54" max="54" width="16.28515625" style="17" customWidth="1"/>
    <col min="55" max="55" width="23.85546875" style="17" bestFit="1" customWidth="1"/>
    <col min="56" max="56" width="34.5703125" style="17" customWidth="1"/>
    <col min="57" max="58" width="9.28515625" style="17"/>
    <col min="59" max="59" width="29.28515625" style="17" customWidth="1"/>
    <col min="60" max="65" width="9.28515625" style="17"/>
    <col min="66" max="66" width="24.7109375" style="17" customWidth="1"/>
    <col min="67" max="67" width="17.42578125" style="17" customWidth="1"/>
    <col min="68" max="68" width="17" style="17" customWidth="1"/>
    <col min="69" max="69" width="40.7109375" style="17" customWidth="1"/>
    <col min="70" max="70" width="12.7109375" style="17" customWidth="1"/>
    <col min="71" max="71" width="9.28515625" style="17"/>
    <col min="72" max="72" width="25.7109375" style="17" customWidth="1"/>
    <col min="73" max="73" width="21.5703125" style="17" bestFit="1" customWidth="1"/>
    <col min="74" max="75" width="9.28515625" style="17"/>
    <col min="76" max="76" width="12.140625" style="17" customWidth="1"/>
    <col min="77" max="77" width="9.28515625" style="17"/>
    <col min="78" max="80" width="17.42578125" style="17" customWidth="1"/>
    <col min="81" max="81" width="13" style="17" customWidth="1"/>
    <col min="82" max="82" width="9.28515625" style="17"/>
    <col min="83" max="84" width="21.140625" style="17" customWidth="1"/>
    <col min="85" max="85" width="18.140625" style="17" customWidth="1"/>
    <col min="86" max="86" width="15.140625" style="17" customWidth="1"/>
    <col min="87" max="87" width="15.85546875" style="17" customWidth="1"/>
    <col min="88" max="88" width="15.42578125" style="17" customWidth="1"/>
    <col min="89" max="89" width="13.5703125" style="17" customWidth="1"/>
    <col min="90" max="90" width="16.140625" style="17" customWidth="1"/>
    <col min="91" max="91" width="13.140625" style="17" customWidth="1"/>
    <col min="92" max="92" width="12.140625" style="17" customWidth="1"/>
    <col min="93" max="93" width="14.28515625" style="17" customWidth="1"/>
    <col min="94" max="94" width="15.140625" style="17" customWidth="1"/>
    <col min="95" max="95" width="18.85546875" style="17" customWidth="1"/>
    <col min="96" max="98" width="9.28515625" style="17"/>
    <col min="99" max="100" width="11.28515625" style="17" customWidth="1"/>
    <col min="101" max="16384" width="9.28515625" style="17"/>
  </cols>
  <sheetData>
    <row r="1" spans="1:107" ht="29.45" customHeight="1" x14ac:dyDescent="0.2">
      <c r="A1" s="149" t="s">
        <v>0</v>
      </c>
      <c r="B1" s="149"/>
      <c r="C1" s="149"/>
      <c r="D1" s="149"/>
      <c r="E1" s="149"/>
      <c r="F1" s="149"/>
      <c r="G1" s="72"/>
      <c r="H1" s="72"/>
      <c r="I1" s="6"/>
      <c r="J1" s="6"/>
      <c r="K1" s="148" t="s">
        <v>667</v>
      </c>
      <c r="L1" s="148"/>
      <c r="M1" s="52"/>
      <c r="N1" s="52"/>
      <c r="O1" s="1"/>
      <c r="P1" s="147" t="s">
        <v>1</v>
      </c>
      <c r="Q1" s="147"/>
      <c r="R1" s="147"/>
      <c r="S1" s="147"/>
      <c r="T1" s="147"/>
      <c r="U1" s="71"/>
      <c r="V1" s="2" t="s">
        <v>2</v>
      </c>
      <c r="W1" s="3"/>
      <c r="X1" s="3"/>
      <c r="Y1" s="3"/>
      <c r="Z1" s="3"/>
      <c r="AA1" s="4" t="s">
        <v>3</v>
      </c>
      <c r="AB1" s="4"/>
      <c r="AC1" s="4"/>
      <c r="AD1" s="4"/>
      <c r="AE1" s="4"/>
      <c r="AF1" s="4"/>
      <c r="AG1" s="4"/>
      <c r="AH1" s="4"/>
      <c r="AI1" s="4"/>
      <c r="AJ1" s="4"/>
      <c r="AK1" s="4"/>
      <c r="AL1" s="4"/>
      <c r="AM1" s="4"/>
      <c r="AN1" s="4"/>
      <c r="AO1" s="4"/>
      <c r="AP1" s="4"/>
      <c r="AQ1" s="4"/>
      <c r="AR1" s="4"/>
      <c r="AS1" s="4"/>
      <c r="AT1" s="4"/>
      <c r="AU1" s="4"/>
      <c r="AV1" s="4"/>
      <c r="AW1" s="4"/>
      <c r="AX1" s="4"/>
      <c r="AY1" s="4"/>
      <c r="AZ1" s="5" t="s">
        <v>4</v>
      </c>
      <c r="BA1" s="6"/>
      <c r="BB1" s="6"/>
      <c r="BC1" s="6"/>
      <c r="BD1" s="6"/>
      <c r="BE1" s="6"/>
      <c r="BG1" s="73"/>
      <c r="BH1" s="31" t="s">
        <v>5</v>
      </c>
      <c r="BI1" s="31"/>
      <c r="BJ1" s="31" t="s">
        <v>736</v>
      </c>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14"/>
      <c r="CU1" s="14"/>
      <c r="CV1" s="14"/>
    </row>
    <row r="2" spans="1:107" s="75" customFormat="1" ht="48.75" customHeight="1" x14ac:dyDescent="0.25">
      <c r="A2" s="46" t="s">
        <v>6</v>
      </c>
      <c r="B2" s="46" t="s">
        <v>653</v>
      </c>
      <c r="C2" s="46" t="s">
        <v>654</v>
      </c>
      <c r="D2" s="46" t="s">
        <v>644</v>
      </c>
      <c r="E2" s="46" t="s">
        <v>681</v>
      </c>
      <c r="F2" s="46" t="s">
        <v>7</v>
      </c>
      <c r="G2" s="46" t="s">
        <v>639</v>
      </c>
      <c r="H2" s="46" t="s">
        <v>655</v>
      </c>
      <c r="I2" s="46" t="s">
        <v>595</v>
      </c>
      <c r="J2" s="46" t="s">
        <v>663</v>
      </c>
      <c r="K2" s="46" t="s">
        <v>679</v>
      </c>
      <c r="L2" s="46" t="s">
        <v>645</v>
      </c>
      <c r="M2" s="46" t="s">
        <v>656</v>
      </c>
      <c r="N2" s="1" t="s">
        <v>630</v>
      </c>
      <c r="O2" s="1" t="s">
        <v>638</v>
      </c>
      <c r="P2" s="8" t="s">
        <v>9</v>
      </c>
      <c r="Q2" s="8" t="s">
        <v>633</v>
      </c>
      <c r="R2" s="8" t="s">
        <v>10</v>
      </c>
      <c r="S2" s="8" t="s">
        <v>11</v>
      </c>
      <c r="T2" s="8" t="s">
        <v>12</v>
      </c>
      <c r="U2" s="8" t="s">
        <v>13</v>
      </c>
      <c r="V2" s="9" t="s">
        <v>14</v>
      </c>
      <c r="W2" s="9" t="s">
        <v>15</v>
      </c>
      <c r="X2" s="9" t="s">
        <v>16</v>
      </c>
      <c r="Y2" s="9" t="s">
        <v>17</v>
      </c>
      <c r="Z2" s="9" t="s">
        <v>18</v>
      </c>
      <c r="AA2" s="10" t="s">
        <v>19</v>
      </c>
      <c r="AB2" s="10" t="s">
        <v>20</v>
      </c>
      <c r="AC2" s="10" t="s">
        <v>21</v>
      </c>
      <c r="AD2" s="10" t="s">
        <v>22</v>
      </c>
      <c r="AE2" s="10" t="s">
        <v>719</v>
      </c>
      <c r="AF2" s="10" t="s">
        <v>23</v>
      </c>
      <c r="AG2" s="10" t="s">
        <v>24</v>
      </c>
      <c r="AH2" s="10" t="s">
        <v>25</v>
      </c>
      <c r="AI2" s="10" t="s">
        <v>26</v>
      </c>
      <c r="AJ2" s="10" t="s">
        <v>27</v>
      </c>
      <c r="AK2" s="10" t="s">
        <v>28</v>
      </c>
      <c r="AL2" s="10" t="s">
        <v>29</v>
      </c>
      <c r="AM2" s="10" t="s">
        <v>30</v>
      </c>
      <c r="AN2" s="10" t="s">
        <v>31</v>
      </c>
      <c r="AO2" s="10" t="s">
        <v>32</v>
      </c>
      <c r="AP2" s="10" t="s">
        <v>33</v>
      </c>
      <c r="AQ2" s="10" t="s">
        <v>34</v>
      </c>
      <c r="AR2" s="10" t="s">
        <v>35</v>
      </c>
      <c r="AS2" s="10" t="s">
        <v>36</v>
      </c>
      <c r="AT2" s="10" t="s">
        <v>37</v>
      </c>
      <c r="AU2" s="10" t="s">
        <v>38</v>
      </c>
      <c r="AV2" s="10" t="s">
        <v>39</v>
      </c>
      <c r="AW2" s="10" t="s">
        <v>40</v>
      </c>
      <c r="AX2" s="10" t="s">
        <v>41</v>
      </c>
      <c r="AY2" s="10" t="s">
        <v>42</v>
      </c>
      <c r="AZ2" s="1" t="s">
        <v>43</v>
      </c>
      <c r="BA2" s="1" t="s">
        <v>44</v>
      </c>
      <c r="BB2" s="1" t="s">
        <v>45</v>
      </c>
      <c r="BC2" s="1" t="s">
        <v>634</v>
      </c>
      <c r="BD2" s="1" t="s">
        <v>46</v>
      </c>
      <c r="BE2" s="1" t="s">
        <v>47</v>
      </c>
      <c r="BF2" s="74" t="s">
        <v>48</v>
      </c>
      <c r="BG2" s="11" t="s">
        <v>49</v>
      </c>
      <c r="BH2" s="11" t="s">
        <v>50</v>
      </c>
      <c r="BI2" s="12" t="s">
        <v>51</v>
      </c>
      <c r="BJ2" s="12"/>
      <c r="BK2" s="12" t="s">
        <v>52</v>
      </c>
      <c r="BL2" s="12" t="s">
        <v>53</v>
      </c>
      <c r="BM2" s="12" t="s">
        <v>54</v>
      </c>
      <c r="BN2" s="12" t="s">
        <v>55</v>
      </c>
      <c r="BO2" s="12" t="s">
        <v>56</v>
      </c>
      <c r="BP2" s="12" t="s">
        <v>57</v>
      </c>
      <c r="BQ2" s="12" t="s">
        <v>58</v>
      </c>
      <c r="BR2" s="12" t="s">
        <v>59</v>
      </c>
      <c r="BS2" s="12" t="s">
        <v>60</v>
      </c>
      <c r="BT2" s="12" t="s">
        <v>61</v>
      </c>
      <c r="BU2" s="12" t="s">
        <v>62</v>
      </c>
      <c r="BV2" s="12" t="s">
        <v>63</v>
      </c>
      <c r="BW2" s="12" t="s">
        <v>64</v>
      </c>
      <c r="BX2" s="46" t="s">
        <v>641</v>
      </c>
      <c r="BY2" s="46" t="s">
        <v>659</v>
      </c>
      <c r="BZ2" s="32" t="s">
        <v>65</v>
      </c>
      <c r="CA2" s="32" t="s">
        <v>66</v>
      </c>
      <c r="CB2" s="32" t="s">
        <v>67</v>
      </c>
      <c r="CC2" s="46" t="s">
        <v>657</v>
      </c>
      <c r="CD2" s="46" t="s">
        <v>660</v>
      </c>
      <c r="CE2" s="32" t="s">
        <v>68</v>
      </c>
      <c r="CF2" s="32" t="s">
        <v>69</v>
      </c>
      <c r="CG2" s="32" t="s">
        <v>70</v>
      </c>
      <c r="CH2" s="32" t="s">
        <v>71</v>
      </c>
      <c r="CI2" s="32" t="s">
        <v>72</v>
      </c>
      <c r="CJ2" s="48" t="s">
        <v>642</v>
      </c>
      <c r="CK2" s="32" t="s">
        <v>73</v>
      </c>
      <c r="CL2" s="32" t="s">
        <v>74</v>
      </c>
      <c r="CM2" s="32" t="s">
        <v>75</v>
      </c>
      <c r="CN2" s="32" t="s">
        <v>76</v>
      </c>
      <c r="CO2" s="32" t="s">
        <v>77</v>
      </c>
      <c r="CP2" s="46" t="s">
        <v>643</v>
      </c>
      <c r="CQ2" s="13" t="s">
        <v>78</v>
      </c>
      <c r="CR2" s="13" t="s">
        <v>79</v>
      </c>
      <c r="CS2" s="49" t="s">
        <v>658</v>
      </c>
      <c r="CT2" s="49" t="s">
        <v>80</v>
      </c>
      <c r="CU2" s="49" t="s">
        <v>81</v>
      </c>
      <c r="CV2" s="49" t="s">
        <v>648</v>
      </c>
      <c r="CW2" s="49" t="s">
        <v>649</v>
      </c>
      <c r="CX2" s="49" t="s">
        <v>650</v>
      </c>
      <c r="CY2" s="49" t="s">
        <v>651</v>
      </c>
      <c r="CZ2" s="49" t="s">
        <v>82</v>
      </c>
      <c r="DA2" s="49" t="s">
        <v>652</v>
      </c>
      <c r="DB2" s="49"/>
      <c r="DC2" s="49"/>
    </row>
    <row r="3" spans="1:107" s="76" customFormat="1" ht="16.5" customHeight="1" x14ac:dyDescent="0.2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70"/>
      <c r="CA3" s="70"/>
      <c r="CB3" s="70"/>
      <c r="CC3" s="49"/>
      <c r="CD3" s="49"/>
      <c r="CE3" s="70"/>
      <c r="CF3" s="70"/>
      <c r="CG3" s="70"/>
      <c r="CH3" s="70"/>
      <c r="CI3" s="70"/>
      <c r="CJ3" s="70"/>
      <c r="CK3" s="70"/>
      <c r="CL3" s="70"/>
      <c r="CM3" s="70"/>
      <c r="CN3" s="70"/>
      <c r="CO3" s="70"/>
      <c r="CP3" s="49"/>
      <c r="CQ3" s="49"/>
      <c r="CR3" s="49"/>
      <c r="CS3" s="49"/>
      <c r="CT3" s="49"/>
      <c r="CU3" s="49"/>
      <c r="CV3" s="49"/>
      <c r="CW3" s="49"/>
      <c r="CX3" s="49"/>
      <c r="CY3" s="49"/>
      <c r="CZ3" s="49"/>
      <c r="DA3" s="49"/>
    </row>
    <row r="4" spans="1:107" ht="15" x14ac:dyDescent="0.25">
      <c r="A4" s="27"/>
      <c r="B4" s="27"/>
      <c r="C4" s="27"/>
      <c r="D4" s="27"/>
      <c r="E4" s="27"/>
      <c r="F4" s="27"/>
      <c r="M4" s="25"/>
      <c r="N4" s="17" t="s">
        <v>262</v>
      </c>
      <c r="O4" s="17" t="s">
        <v>85</v>
      </c>
      <c r="P4" s="17" t="s">
        <v>86</v>
      </c>
      <c r="Q4" s="27" t="s">
        <v>88</v>
      </c>
      <c r="R4" s="17" t="s">
        <v>87</v>
      </c>
      <c r="U4" s="17" t="s">
        <v>89</v>
      </c>
      <c r="V4" s="17" t="s">
        <v>90</v>
      </c>
      <c r="W4" s="17" t="s">
        <v>83</v>
      </c>
      <c r="X4" s="17" t="s">
        <v>83</v>
      </c>
      <c r="Y4" s="17" t="s">
        <v>83</v>
      </c>
      <c r="Z4" s="17" t="s">
        <v>83</v>
      </c>
      <c r="AA4" s="17" t="s">
        <v>91</v>
      </c>
      <c r="AB4" s="17" t="s">
        <v>92</v>
      </c>
      <c r="AC4" s="17" t="s">
        <v>93</v>
      </c>
      <c r="AD4" s="17" t="s">
        <v>94</v>
      </c>
      <c r="AF4" s="17" t="s">
        <v>95</v>
      </c>
      <c r="AG4" s="17" t="s">
        <v>83</v>
      </c>
      <c r="AH4" s="17" t="s">
        <v>83</v>
      </c>
      <c r="AI4" s="17" t="s">
        <v>83</v>
      </c>
      <c r="AJ4" s="17" t="s">
        <v>83</v>
      </c>
      <c r="AK4" s="17" t="s">
        <v>83</v>
      </c>
      <c r="AL4" s="17" t="s">
        <v>83</v>
      </c>
      <c r="AM4" s="17" t="s">
        <v>83</v>
      </c>
      <c r="AN4" s="17" t="s">
        <v>83</v>
      </c>
      <c r="AO4" s="17" t="s">
        <v>83</v>
      </c>
      <c r="AP4" s="17" t="s">
        <v>83</v>
      </c>
      <c r="AQ4" s="17" t="s">
        <v>83</v>
      </c>
      <c r="AR4" s="17" t="s">
        <v>83</v>
      </c>
      <c r="AS4" s="17" t="s">
        <v>96</v>
      </c>
      <c r="AT4" s="17" t="s">
        <v>83</v>
      </c>
      <c r="AU4" s="17" t="s">
        <v>83</v>
      </c>
      <c r="AV4" s="17" t="s">
        <v>97</v>
      </c>
      <c r="AX4" s="18" t="s">
        <v>98</v>
      </c>
      <c r="AZ4" s="77" t="s">
        <v>646</v>
      </c>
      <c r="BA4" s="18"/>
      <c r="BB4" s="17" t="s">
        <v>100</v>
      </c>
      <c r="BC4" s="78" t="s">
        <v>102</v>
      </c>
      <c r="BD4" s="17" t="s">
        <v>101</v>
      </c>
      <c r="BG4" s="17" t="s">
        <v>237</v>
      </c>
      <c r="BH4" s="20"/>
      <c r="BI4" s="20"/>
      <c r="BJ4" s="20"/>
      <c r="BK4" s="20"/>
      <c r="BL4" s="20"/>
      <c r="BM4" s="20"/>
      <c r="BN4" s="24" t="s">
        <v>103</v>
      </c>
      <c r="BO4" s="19"/>
      <c r="BP4" s="19" t="s">
        <v>104</v>
      </c>
      <c r="BQ4" s="21" t="s">
        <v>152</v>
      </c>
      <c r="BR4" s="50" t="s">
        <v>105</v>
      </c>
      <c r="BS4" s="20"/>
      <c r="BT4" s="22" t="s">
        <v>106</v>
      </c>
      <c r="BU4" s="79" t="s">
        <v>107</v>
      </c>
      <c r="BV4" s="20"/>
      <c r="BW4" s="20"/>
      <c r="BX4" s="29" t="s">
        <v>95</v>
      </c>
      <c r="BY4" s="51"/>
      <c r="BZ4" s="23"/>
      <c r="CA4" s="23"/>
      <c r="CB4" s="23"/>
      <c r="CC4" s="47"/>
      <c r="CD4" s="47"/>
      <c r="CE4" s="23"/>
      <c r="CF4" s="23"/>
      <c r="CG4" s="23"/>
      <c r="CH4" s="23"/>
      <c r="CI4" s="23"/>
      <c r="CJ4" s="23"/>
      <c r="CK4" s="20"/>
      <c r="CL4" s="20"/>
      <c r="CM4" s="20"/>
      <c r="CN4" s="20"/>
      <c r="CO4" s="20"/>
      <c r="CR4" s="20"/>
      <c r="CS4" s="51"/>
      <c r="CT4" s="20"/>
      <c r="CU4" s="17" t="s">
        <v>108</v>
      </c>
      <c r="CV4" s="24"/>
      <c r="CW4" s="17" t="s">
        <v>109</v>
      </c>
      <c r="CZ4" s="27"/>
    </row>
    <row r="5" spans="1:107" ht="15.75" customHeight="1" x14ac:dyDescent="0.25">
      <c r="G5" s="17" t="s">
        <v>214</v>
      </c>
      <c r="H5" s="17" t="s">
        <v>661</v>
      </c>
      <c r="I5" s="17" t="s">
        <v>664</v>
      </c>
      <c r="J5" s="17" t="s">
        <v>596</v>
      </c>
      <c r="K5" s="17" t="s">
        <v>598</v>
      </c>
      <c r="L5" s="17" t="s">
        <v>604</v>
      </c>
      <c r="M5" s="25"/>
      <c r="N5" s="17" t="s">
        <v>284</v>
      </c>
      <c r="O5" s="17" t="s">
        <v>111</v>
      </c>
      <c r="P5" s="17" t="s">
        <v>112</v>
      </c>
      <c r="Q5" s="27" t="s">
        <v>717</v>
      </c>
      <c r="R5" s="17" t="s">
        <v>113</v>
      </c>
      <c r="U5" s="17" t="s">
        <v>114</v>
      </c>
      <c r="V5" s="17" t="s">
        <v>115</v>
      </c>
      <c r="AA5" s="17" t="s">
        <v>116</v>
      </c>
      <c r="AB5" s="17" t="s">
        <v>117</v>
      </c>
      <c r="AC5" s="17" t="s">
        <v>89</v>
      </c>
      <c r="AD5" s="17" t="s">
        <v>118</v>
      </c>
      <c r="AF5" s="17" t="s">
        <v>119</v>
      </c>
      <c r="AS5" s="17" t="s">
        <v>120</v>
      </c>
      <c r="AV5" s="17" t="s">
        <v>121</v>
      </c>
      <c r="AX5" s="17" t="s">
        <v>122</v>
      </c>
      <c r="AZ5" s="17" t="s">
        <v>123</v>
      </c>
      <c r="BA5" s="17" t="s">
        <v>124</v>
      </c>
      <c r="BB5" s="17" t="s">
        <v>125</v>
      </c>
      <c r="BC5" s="78" t="s">
        <v>178</v>
      </c>
      <c r="BD5" s="17" t="s">
        <v>126</v>
      </c>
      <c r="BG5" s="17" t="s">
        <v>243</v>
      </c>
      <c r="BN5" s="24" t="s">
        <v>128</v>
      </c>
      <c r="BO5" s="19"/>
      <c r="BP5" s="19" t="s">
        <v>129</v>
      </c>
      <c r="BQ5" s="19" t="s">
        <v>637</v>
      </c>
      <c r="BR5" s="17" t="s">
        <v>8</v>
      </c>
      <c r="BT5" s="17" t="s">
        <v>130</v>
      </c>
      <c r="BU5" s="79" t="s">
        <v>131</v>
      </c>
      <c r="BX5" s="30" t="s">
        <v>119</v>
      </c>
      <c r="CU5" s="17" t="s">
        <v>132</v>
      </c>
      <c r="CW5" s="17" t="s">
        <v>133</v>
      </c>
      <c r="CZ5" s="27"/>
    </row>
    <row r="6" spans="1:107" ht="15" x14ac:dyDescent="0.25">
      <c r="H6" s="17" t="s">
        <v>662</v>
      </c>
      <c r="I6" s="17" t="s">
        <v>715</v>
      </c>
      <c r="J6" s="17" t="s">
        <v>597</v>
      </c>
      <c r="K6" s="17" t="s">
        <v>135</v>
      </c>
      <c r="L6" s="17" t="s">
        <v>605</v>
      </c>
      <c r="M6" s="25"/>
      <c r="N6" s="17" t="s">
        <v>287</v>
      </c>
      <c r="O6" s="17" t="s">
        <v>136</v>
      </c>
      <c r="P6" s="17" t="s">
        <v>137</v>
      </c>
      <c r="Q6" s="27" t="s">
        <v>160</v>
      </c>
      <c r="R6" s="17" t="s">
        <v>138</v>
      </c>
      <c r="U6" s="17" t="s">
        <v>139</v>
      </c>
      <c r="V6" s="17" t="s">
        <v>140</v>
      </c>
      <c r="AA6" s="17" t="s">
        <v>141</v>
      </c>
      <c r="AB6" s="17" t="s">
        <v>142</v>
      </c>
      <c r="AD6" s="17" t="s">
        <v>143</v>
      </c>
      <c r="AS6" s="17" t="s">
        <v>144</v>
      </c>
      <c r="AV6" s="17" t="s">
        <v>145</v>
      </c>
      <c r="AX6" s="17" t="s">
        <v>146</v>
      </c>
      <c r="AZ6" s="17" t="s">
        <v>147</v>
      </c>
      <c r="BA6" s="17" t="s">
        <v>148</v>
      </c>
      <c r="BB6" s="17" t="s">
        <v>99</v>
      </c>
      <c r="BC6" s="78" t="s">
        <v>189</v>
      </c>
      <c r="BD6" s="17" t="s">
        <v>149</v>
      </c>
      <c r="BG6" s="17" t="s">
        <v>248</v>
      </c>
      <c r="BN6" s="24" t="s">
        <v>150</v>
      </c>
      <c r="BO6" s="22"/>
      <c r="BP6" s="19" t="s">
        <v>151</v>
      </c>
      <c r="BQ6" s="22"/>
      <c r="BR6" s="17" t="s">
        <v>153</v>
      </c>
      <c r="BT6" s="17" t="s">
        <v>154</v>
      </c>
      <c r="BU6" s="79" t="s">
        <v>155</v>
      </c>
      <c r="CU6" s="17" t="s">
        <v>156</v>
      </c>
      <c r="CW6" s="17" t="s">
        <v>157</v>
      </c>
      <c r="CZ6" s="27"/>
    </row>
    <row r="7" spans="1:107" ht="15" x14ac:dyDescent="0.25">
      <c r="I7" s="17" t="s">
        <v>665</v>
      </c>
      <c r="J7" s="17" t="s">
        <v>683</v>
      </c>
      <c r="K7" s="17" t="s">
        <v>599</v>
      </c>
      <c r="L7" s="17" t="s">
        <v>606</v>
      </c>
      <c r="M7" s="25"/>
      <c r="N7" s="14" t="s">
        <v>689</v>
      </c>
      <c r="O7" s="17" t="s">
        <v>158</v>
      </c>
      <c r="P7" s="17" t="s">
        <v>159</v>
      </c>
      <c r="Q7" s="27" t="s">
        <v>175</v>
      </c>
      <c r="R7" s="17" t="s">
        <v>174</v>
      </c>
      <c r="U7" s="27" t="s">
        <v>161</v>
      </c>
      <c r="V7" s="27" t="s">
        <v>161</v>
      </c>
      <c r="AS7" s="17" t="s">
        <v>162</v>
      </c>
      <c r="AX7" s="17" t="s">
        <v>163</v>
      </c>
      <c r="AZ7" s="17" t="s">
        <v>164</v>
      </c>
      <c r="BA7" s="17" t="s">
        <v>165</v>
      </c>
      <c r="BB7" s="27" t="s">
        <v>161</v>
      </c>
      <c r="BC7" s="78" t="s">
        <v>206</v>
      </c>
      <c r="BD7" s="17" t="s">
        <v>166</v>
      </c>
      <c r="BG7" s="17" t="s">
        <v>253</v>
      </c>
      <c r="BN7" s="24" t="s">
        <v>723</v>
      </c>
      <c r="BO7" s="24"/>
      <c r="BP7" s="24" t="s">
        <v>168</v>
      </c>
      <c r="BQ7" s="80"/>
      <c r="BR7" s="17" t="s">
        <v>169</v>
      </c>
      <c r="BT7" s="17" t="s">
        <v>170</v>
      </c>
      <c r="BU7" s="79" t="s">
        <v>171</v>
      </c>
      <c r="CU7" s="17" t="s">
        <v>172</v>
      </c>
      <c r="CZ7" s="27"/>
    </row>
    <row r="8" spans="1:107" ht="15" x14ac:dyDescent="0.25">
      <c r="I8" s="17" t="s">
        <v>668</v>
      </c>
      <c r="J8" s="17" t="s">
        <v>729</v>
      </c>
      <c r="K8" s="17" t="s">
        <v>600</v>
      </c>
      <c r="L8" s="17" t="s">
        <v>607</v>
      </c>
      <c r="M8" s="25"/>
      <c r="N8" s="17" t="s">
        <v>134</v>
      </c>
      <c r="O8" s="17" t="s">
        <v>99</v>
      </c>
      <c r="P8" s="17" t="s">
        <v>173</v>
      </c>
      <c r="Q8" s="27" t="s">
        <v>215</v>
      </c>
      <c r="R8" s="17" t="s">
        <v>199</v>
      </c>
      <c r="AS8" s="17" t="s">
        <v>176</v>
      </c>
      <c r="AX8" s="17">
        <v>0</v>
      </c>
      <c r="AZ8" s="17" t="s">
        <v>177</v>
      </c>
      <c r="BA8" s="17" t="s">
        <v>148</v>
      </c>
      <c r="BC8" s="78" t="s">
        <v>635</v>
      </c>
      <c r="BD8" s="17" t="s">
        <v>178</v>
      </c>
      <c r="BG8" s="17" t="s">
        <v>257</v>
      </c>
      <c r="BN8" s="24" t="s">
        <v>179</v>
      </c>
      <c r="BO8" s="24"/>
      <c r="BP8" s="24" t="s">
        <v>180</v>
      </c>
      <c r="BQ8" s="24"/>
      <c r="BR8" s="17" t="s">
        <v>181</v>
      </c>
      <c r="BT8" s="17" t="s">
        <v>182</v>
      </c>
      <c r="BU8" s="79" t="s">
        <v>183</v>
      </c>
    </row>
    <row r="9" spans="1:107" ht="15" x14ac:dyDescent="0.25">
      <c r="I9" s="81" t="s">
        <v>676</v>
      </c>
      <c r="J9" s="17" t="s">
        <v>669</v>
      </c>
      <c r="K9" s="17" t="s">
        <v>110</v>
      </c>
      <c r="L9" s="17" t="s">
        <v>608</v>
      </c>
      <c r="M9" s="25"/>
      <c r="N9" s="17" t="s">
        <v>143</v>
      </c>
      <c r="O9" s="27" t="s">
        <v>161</v>
      </c>
      <c r="P9" s="27" t="s">
        <v>143</v>
      </c>
      <c r="Q9" s="27" t="s">
        <v>220</v>
      </c>
      <c r="R9" s="17" t="s">
        <v>712</v>
      </c>
      <c r="AS9" s="17" t="s">
        <v>184</v>
      </c>
      <c r="AX9" s="17" t="s">
        <v>185</v>
      </c>
      <c r="AZ9" s="17" t="s">
        <v>186</v>
      </c>
      <c r="BA9" s="17" t="s">
        <v>187</v>
      </c>
      <c r="BC9" s="78" t="s">
        <v>647</v>
      </c>
      <c r="BD9" s="17" t="s">
        <v>188</v>
      </c>
      <c r="BG9" s="17" t="s">
        <v>260</v>
      </c>
      <c r="BN9" s="24" t="s">
        <v>190</v>
      </c>
      <c r="BO9" s="24"/>
      <c r="BP9" s="24" t="s">
        <v>191</v>
      </c>
      <c r="BQ9" s="24"/>
      <c r="BR9" s="17" t="s">
        <v>640</v>
      </c>
      <c r="BT9" s="17" t="s">
        <v>145</v>
      </c>
      <c r="BU9" s="79" t="s">
        <v>192</v>
      </c>
    </row>
    <row r="10" spans="1:107" ht="15" x14ac:dyDescent="0.25">
      <c r="I10" s="17" t="s">
        <v>666</v>
      </c>
      <c r="J10" s="17" t="s">
        <v>670</v>
      </c>
      <c r="K10" s="17" t="s">
        <v>601</v>
      </c>
      <c r="L10" s="17" t="s">
        <v>609</v>
      </c>
      <c r="M10" s="25"/>
      <c r="N10" s="17" t="s">
        <v>84</v>
      </c>
      <c r="Q10" s="27" t="s">
        <v>227</v>
      </c>
      <c r="R10" s="17" t="s">
        <v>631</v>
      </c>
      <c r="AS10" s="17" t="s">
        <v>193</v>
      </c>
      <c r="AZ10" s="17" t="s">
        <v>194</v>
      </c>
      <c r="BA10" s="17" t="s">
        <v>195</v>
      </c>
      <c r="BC10" s="78" t="s">
        <v>143</v>
      </c>
      <c r="BD10" s="17" t="s">
        <v>196</v>
      </c>
      <c r="BG10" s="17" t="s">
        <v>264</v>
      </c>
      <c r="BN10" s="24" t="s">
        <v>202</v>
      </c>
      <c r="BO10" s="24"/>
      <c r="BP10" s="24" t="s">
        <v>143</v>
      </c>
      <c r="BQ10" s="24"/>
      <c r="BT10" s="17" t="s">
        <v>197</v>
      </c>
      <c r="BU10" s="79" t="s">
        <v>198</v>
      </c>
    </row>
    <row r="11" spans="1:107" ht="15" x14ac:dyDescent="0.25">
      <c r="I11" s="17" t="s">
        <v>688</v>
      </c>
      <c r="J11" s="17" t="s">
        <v>671</v>
      </c>
      <c r="K11" s="17" t="s">
        <v>602</v>
      </c>
      <c r="L11" s="17" t="s">
        <v>610</v>
      </c>
      <c r="M11" s="25"/>
      <c r="Q11" s="27" t="s">
        <v>241</v>
      </c>
      <c r="R11" s="17" t="s">
        <v>231</v>
      </c>
      <c r="AS11" s="17" t="s">
        <v>200</v>
      </c>
      <c r="AZ11" s="17" t="s">
        <v>201</v>
      </c>
      <c r="BA11" s="17" t="s">
        <v>195</v>
      </c>
      <c r="BC11" s="78" t="s">
        <v>203</v>
      </c>
      <c r="BD11" s="17" t="s">
        <v>211</v>
      </c>
      <c r="BG11" s="17" t="s">
        <v>267</v>
      </c>
      <c r="BN11" s="24" t="s">
        <v>207</v>
      </c>
      <c r="BO11" s="24"/>
      <c r="BP11" s="24" t="s">
        <v>203</v>
      </c>
      <c r="BQ11" s="24"/>
      <c r="BU11" s="79" t="s">
        <v>204</v>
      </c>
    </row>
    <row r="12" spans="1:107" ht="15" x14ac:dyDescent="0.25">
      <c r="I12" s="17" t="s">
        <v>143</v>
      </c>
      <c r="J12" s="17" t="s">
        <v>672</v>
      </c>
      <c r="K12" s="17" t="s">
        <v>603</v>
      </c>
      <c r="L12" s="17" t="s">
        <v>611</v>
      </c>
      <c r="M12" s="25"/>
      <c r="Q12" s="27" t="s">
        <v>255</v>
      </c>
      <c r="R12" s="17" t="s">
        <v>240</v>
      </c>
      <c r="AS12" s="17" t="s">
        <v>143</v>
      </c>
      <c r="AZ12" s="17" t="s">
        <v>205</v>
      </c>
      <c r="BA12" s="17" t="s">
        <v>148</v>
      </c>
      <c r="BD12" s="17" t="s">
        <v>222</v>
      </c>
      <c r="BG12" s="17" t="s">
        <v>270</v>
      </c>
      <c r="BN12" s="24" t="s">
        <v>212</v>
      </c>
      <c r="BU12" s="79" t="s">
        <v>208</v>
      </c>
    </row>
    <row r="13" spans="1:107" ht="15" x14ac:dyDescent="0.25">
      <c r="I13" s="17" t="s">
        <v>84</v>
      </c>
      <c r="J13" s="17" t="s">
        <v>673</v>
      </c>
      <c r="K13" s="17" t="s">
        <v>677</v>
      </c>
      <c r="L13" s="17" t="s">
        <v>612</v>
      </c>
      <c r="M13" s="25"/>
      <c r="Q13" s="27" t="s">
        <v>143</v>
      </c>
      <c r="R13" s="17" t="s">
        <v>246</v>
      </c>
      <c r="AS13" s="17" t="s">
        <v>209</v>
      </c>
      <c r="AZ13" s="17" t="s">
        <v>210</v>
      </c>
      <c r="BA13" s="17" t="s">
        <v>195</v>
      </c>
      <c r="BD13" s="78" t="s">
        <v>647</v>
      </c>
      <c r="BN13" s="24" t="s">
        <v>218</v>
      </c>
      <c r="BU13" s="79" t="s">
        <v>213</v>
      </c>
    </row>
    <row r="14" spans="1:107" ht="14.1" customHeight="1" x14ac:dyDescent="0.25">
      <c r="J14" s="17" t="s">
        <v>674</v>
      </c>
      <c r="K14" s="17" t="s">
        <v>203</v>
      </c>
      <c r="L14" s="17" t="s">
        <v>613</v>
      </c>
      <c r="M14" s="25"/>
      <c r="R14" s="27" t="s">
        <v>143</v>
      </c>
      <c r="AZ14" s="17" t="s">
        <v>216</v>
      </c>
      <c r="BA14" s="17" t="s">
        <v>217</v>
      </c>
      <c r="BC14" s="25"/>
      <c r="BD14" s="17" t="s">
        <v>252</v>
      </c>
      <c r="BN14" s="24" t="s">
        <v>223</v>
      </c>
      <c r="BU14" s="79" t="s">
        <v>219</v>
      </c>
    </row>
    <row r="15" spans="1:107" ht="15" x14ac:dyDescent="0.25">
      <c r="J15" s="27" t="s">
        <v>675</v>
      </c>
      <c r="K15" s="17" t="s">
        <v>646</v>
      </c>
      <c r="L15" s="17" t="s">
        <v>614</v>
      </c>
      <c r="M15" s="25"/>
      <c r="AZ15" s="17" t="s">
        <v>221</v>
      </c>
      <c r="BA15" s="17" t="s">
        <v>148</v>
      </c>
      <c r="BD15" s="17" t="s">
        <v>203</v>
      </c>
      <c r="BN15" s="24" t="s">
        <v>724</v>
      </c>
      <c r="BU15" s="79" t="s">
        <v>224</v>
      </c>
    </row>
    <row r="16" spans="1:107" ht="15" x14ac:dyDescent="0.25">
      <c r="G16" s="14"/>
      <c r="H16" s="14"/>
      <c r="J16" s="17" t="s">
        <v>84</v>
      </c>
      <c r="K16" s="14"/>
      <c r="L16" s="17" t="s">
        <v>615</v>
      </c>
      <c r="M16" s="25"/>
      <c r="Q16" s="27"/>
      <c r="AZ16" s="17" t="s">
        <v>225</v>
      </c>
      <c r="BA16" s="17" t="s">
        <v>148</v>
      </c>
      <c r="BN16" s="24" t="s">
        <v>229</v>
      </c>
      <c r="BU16" s="79" t="s">
        <v>226</v>
      </c>
    </row>
    <row r="17" spans="9:73" ht="15" x14ac:dyDescent="0.25">
      <c r="I17" s="27"/>
      <c r="K17" s="14"/>
      <c r="L17" s="17" t="s">
        <v>616</v>
      </c>
      <c r="M17" s="25"/>
      <c r="Q17" s="27"/>
      <c r="AZ17" s="17" t="s">
        <v>228</v>
      </c>
      <c r="BA17" s="17" t="s">
        <v>195</v>
      </c>
      <c r="BC17" s="14"/>
      <c r="BD17" s="14"/>
      <c r="BN17" s="24" t="s">
        <v>233</v>
      </c>
      <c r="BU17" s="79" t="s">
        <v>230</v>
      </c>
    </row>
    <row r="18" spans="9:73" ht="15" x14ac:dyDescent="0.25">
      <c r="I18" s="27"/>
      <c r="J18" s="27"/>
      <c r="K18" s="14"/>
      <c r="L18" s="17" t="s">
        <v>617</v>
      </c>
      <c r="M18" s="25"/>
      <c r="Q18" s="27"/>
      <c r="AZ18" s="17" t="s">
        <v>232</v>
      </c>
      <c r="BA18" s="17" t="s">
        <v>165</v>
      </c>
      <c r="BC18" s="14"/>
      <c r="BG18" s="14"/>
      <c r="BN18" s="24" t="s">
        <v>238</v>
      </c>
      <c r="BU18" s="79" t="s">
        <v>234</v>
      </c>
    </row>
    <row r="19" spans="9:73" ht="15" x14ac:dyDescent="0.25">
      <c r="I19" s="27"/>
      <c r="J19" s="27"/>
      <c r="K19" s="14"/>
      <c r="L19" s="17" t="s">
        <v>618</v>
      </c>
      <c r="M19" s="25"/>
      <c r="Q19" s="27"/>
      <c r="AZ19" s="17" t="s">
        <v>235</v>
      </c>
      <c r="BA19" s="17" t="s">
        <v>124</v>
      </c>
      <c r="BC19" s="14"/>
      <c r="BN19" s="24" t="s">
        <v>244</v>
      </c>
      <c r="BU19" s="79" t="s">
        <v>239</v>
      </c>
    </row>
    <row r="20" spans="9:73" ht="15" x14ac:dyDescent="0.25">
      <c r="I20" s="27"/>
      <c r="J20" s="27"/>
      <c r="K20" s="14"/>
      <c r="L20" s="17" t="s">
        <v>619</v>
      </c>
      <c r="M20" s="25"/>
      <c r="Q20" s="27"/>
      <c r="AZ20" s="17" t="s">
        <v>242</v>
      </c>
      <c r="BA20" s="17" t="s">
        <v>195</v>
      </c>
      <c r="BC20" s="14"/>
      <c r="BN20" s="24" t="s">
        <v>249</v>
      </c>
      <c r="BU20" s="79" t="s">
        <v>245</v>
      </c>
    </row>
    <row r="21" spans="9:73" ht="15" x14ac:dyDescent="0.25">
      <c r="I21" s="27"/>
      <c r="J21" s="27"/>
      <c r="K21" s="14"/>
      <c r="L21" s="17" t="s">
        <v>620</v>
      </c>
      <c r="M21" s="25"/>
      <c r="Q21" s="27"/>
      <c r="AZ21" s="17" t="s">
        <v>247</v>
      </c>
      <c r="BA21" s="17" t="s">
        <v>148</v>
      </c>
      <c r="BC21" s="14"/>
      <c r="BN21" s="24" t="s">
        <v>143</v>
      </c>
      <c r="BU21" s="79" t="s">
        <v>250</v>
      </c>
    </row>
    <row r="22" spans="9:73" ht="15" x14ac:dyDescent="0.25">
      <c r="I22" s="27"/>
      <c r="J22" s="27"/>
      <c r="K22" s="14"/>
      <c r="L22" s="17" t="s">
        <v>621</v>
      </c>
      <c r="M22" s="25"/>
      <c r="AZ22" s="17" t="s">
        <v>251</v>
      </c>
      <c r="BA22" s="17" t="s">
        <v>148</v>
      </c>
      <c r="BC22" s="14"/>
      <c r="BN22" s="24" t="s">
        <v>145</v>
      </c>
      <c r="BU22" s="79" t="s">
        <v>254</v>
      </c>
    </row>
    <row r="23" spans="9:73" ht="15" x14ac:dyDescent="0.25">
      <c r="I23" s="27"/>
      <c r="J23" s="27"/>
      <c r="K23" s="14"/>
      <c r="L23" s="17" t="s">
        <v>622</v>
      </c>
      <c r="M23" s="25"/>
      <c r="AZ23" s="17" t="s">
        <v>256</v>
      </c>
      <c r="BA23" s="17" t="s">
        <v>195</v>
      </c>
      <c r="BC23" s="14"/>
      <c r="BU23" s="79" t="s">
        <v>258</v>
      </c>
    </row>
    <row r="24" spans="9:73" ht="15" x14ac:dyDescent="0.25">
      <c r="I24" s="27"/>
      <c r="J24" s="27"/>
      <c r="K24" s="14"/>
      <c r="L24" s="17" t="s">
        <v>623</v>
      </c>
      <c r="M24" s="25"/>
      <c r="AZ24" s="17" t="s">
        <v>259</v>
      </c>
      <c r="BA24" s="17" t="s">
        <v>187</v>
      </c>
      <c r="BC24" s="14"/>
      <c r="BU24" s="79" t="s">
        <v>261</v>
      </c>
    </row>
    <row r="25" spans="9:73" ht="15" x14ac:dyDescent="0.25">
      <c r="I25" s="27"/>
      <c r="J25" s="27"/>
      <c r="K25" s="14"/>
      <c r="L25" s="17" t="s">
        <v>624</v>
      </c>
      <c r="M25" s="25"/>
      <c r="Q25" s="82"/>
      <c r="AZ25" s="17" t="s">
        <v>263</v>
      </c>
      <c r="BA25" s="17" t="s">
        <v>124</v>
      </c>
      <c r="BC25" s="14"/>
      <c r="BU25" s="79" t="s">
        <v>265</v>
      </c>
    </row>
    <row r="26" spans="9:73" ht="15" x14ac:dyDescent="0.2">
      <c r="I26" s="27"/>
      <c r="J26" s="27"/>
      <c r="L26" s="17" t="s">
        <v>625</v>
      </c>
      <c r="R26" s="14"/>
      <c r="AZ26" s="17" t="s">
        <v>266</v>
      </c>
      <c r="BA26" s="17" t="s">
        <v>195</v>
      </c>
      <c r="BC26" s="14"/>
      <c r="BU26" s="79" t="s">
        <v>268</v>
      </c>
    </row>
    <row r="27" spans="9:73" ht="15" x14ac:dyDescent="0.2">
      <c r="I27" s="27"/>
      <c r="J27" s="27"/>
      <c r="L27" s="17" t="s">
        <v>143</v>
      </c>
      <c r="AZ27" s="17" t="s">
        <v>269</v>
      </c>
      <c r="BA27" s="17" t="s">
        <v>148</v>
      </c>
      <c r="BC27" s="14"/>
      <c r="BU27" s="79" t="s">
        <v>271</v>
      </c>
    </row>
    <row r="28" spans="9:73" ht="15" x14ac:dyDescent="0.2">
      <c r="I28" s="27"/>
      <c r="J28" s="27"/>
      <c r="K28" s="14"/>
      <c r="L28" s="17" t="s">
        <v>203</v>
      </c>
      <c r="AZ28" s="17" t="s">
        <v>272</v>
      </c>
      <c r="BA28" s="17" t="s">
        <v>187</v>
      </c>
      <c r="BC28" s="14"/>
      <c r="BU28" s="79" t="s">
        <v>273</v>
      </c>
    </row>
    <row r="29" spans="9:73" ht="13.9" customHeight="1" x14ac:dyDescent="0.2">
      <c r="I29" s="27"/>
      <c r="J29" s="27"/>
      <c r="K29" s="14"/>
      <c r="L29" s="17" t="s">
        <v>84</v>
      </c>
      <c r="M29" s="14"/>
      <c r="AZ29" s="17" t="s">
        <v>274</v>
      </c>
      <c r="BA29" s="17" t="s">
        <v>195</v>
      </c>
      <c r="BC29" s="14"/>
      <c r="BU29" s="79" t="s">
        <v>275</v>
      </c>
    </row>
    <row r="30" spans="9:73" ht="14.25" customHeight="1" x14ac:dyDescent="0.2">
      <c r="I30" s="27"/>
      <c r="J30" s="27"/>
      <c r="L30" s="17" t="s">
        <v>646</v>
      </c>
      <c r="N30" s="27"/>
      <c r="O30" s="82"/>
      <c r="P30" s="82"/>
      <c r="AZ30" s="17" t="s">
        <v>276</v>
      </c>
      <c r="BA30" s="17" t="s">
        <v>217</v>
      </c>
      <c r="BU30" s="79" t="s">
        <v>277</v>
      </c>
    </row>
    <row r="31" spans="9:73" ht="15" x14ac:dyDescent="0.2">
      <c r="I31" s="27"/>
      <c r="J31" s="27"/>
      <c r="K31" s="82"/>
      <c r="L31" s="82"/>
      <c r="M31" s="82"/>
      <c r="AZ31" s="17" t="s">
        <v>278</v>
      </c>
      <c r="BA31" s="17" t="s">
        <v>148</v>
      </c>
      <c r="BU31" s="79" t="s">
        <v>279</v>
      </c>
    </row>
    <row r="32" spans="9:73" ht="15" x14ac:dyDescent="0.2">
      <c r="I32" s="27"/>
      <c r="J32" s="27"/>
      <c r="AZ32" s="17" t="s">
        <v>280</v>
      </c>
      <c r="BA32" s="17" t="s">
        <v>187</v>
      </c>
      <c r="BU32" s="79" t="s">
        <v>281</v>
      </c>
    </row>
    <row r="33" spans="9:73" ht="15" x14ac:dyDescent="0.2">
      <c r="I33" s="27"/>
      <c r="J33" s="27"/>
      <c r="AZ33" s="17" t="s">
        <v>282</v>
      </c>
      <c r="BA33" s="17" t="s">
        <v>217</v>
      </c>
      <c r="BU33" s="79" t="s">
        <v>283</v>
      </c>
    </row>
    <row r="34" spans="9:73" ht="15" x14ac:dyDescent="0.2">
      <c r="I34" s="27"/>
      <c r="J34" s="27"/>
      <c r="AZ34" s="17" t="s">
        <v>285</v>
      </c>
      <c r="BA34" s="17" t="s">
        <v>187</v>
      </c>
      <c r="BU34" s="79" t="s">
        <v>286</v>
      </c>
    </row>
    <row r="35" spans="9:73" ht="15" x14ac:dyDescent="0.2">
      <c r="I35" s="27"/>
      <c r="J35" s="27"/>
      <c r="AZ35" s="17" t="s">
        <v>288</v>
      </c>
      <c r="BA35" s="17" t="s">
        <v>217</v>
      </c>
      <c r="BU35" s="79" t="s">
        <v>289</v>
      </c>
    </row>
    <row r="36" spans="9:73" ht="15" x14ac:dyDescent="0.2">
      <c r="AZ36" s="17" t="s">
        <v>290</v>
      </c>
      <c r="BA36" s="17" t="s">
        <v>187</v>
      </c>
      <c r="BU36" s="79" t="s">
        <v>291</v>
      </c>
    </row>
    <row r="37" spans="9:73" ht="15" x14ac:dyDescent="0.2">
      <c r="AZ37" s="17" t="s">
        <v>292</v>
      </c>
      <c r="BA37" s="17" t="s">
        <v>195</v>
      </c>
      <c r="BU37" s="79" t="s">
        <v>293</v>
      </c>
    </row>
    <row r="38" spans="9:73" ht="15" x14ac:dyDescent="0.2">
      <c r="AZ38" s="17" t="s">
        <v>294</v>
      </c>
      <c r="BA38" s="17" t="s">
        <v>187</v>
      </c>
      <c r="BU38" s="79" t="s">
        <v>295</v>
      </c>
    </row>
    <row r="39" spans="9:73" ht="15" x14ac:dyDescent="0.2">
      <c r="AZ39" s="17" t="s">
        <v>296</v>
      </c>
      <c r="BA39" s="17" t="s">
        <v>187</v>
      </c>
      <c r="BU39" s="79" t="s">
        <v>297</v>
      </c>
    </row>
    <row r="40" spans="9:73" ht="15" x14ac:dyDescent="0.2">
      <c r="AZ40" s="17" t="s">
        <v>298</v>
      </c>
      <c r="BA40" s="17" t="s">
        <v>187</v>
      </c>
      <c r="BU40" s="79" t="s">
        <v>299</v>
      </c>
    </row>
    <row r="41" spans="9:73" ht="15" x14ac:dyDescent="0.2">
      <c r="AZ41" s="17" t="s">
        <v>300</v>
      </c>
      <c r="BA41" s="17" t="s">
        <v>195</v>
      </c>
      <c r="BU41" s="79" t="s">
        <v>301</v>
      </c>
    </row>
    <row r="42" spans="9:73" ht="15" x14ac:dyDescent="0.2">
      <c r="AZ42" s="17" t="s">
        <v>302</v>
      </c>
      <c r="BA42" s="17" t="s">
        <v>217</v>
      </c>
      <c r="BU42" s="79" t="s">
        <v>303</v>
      </c>
    </row>
    <row r="43" spans="9:73" ht="15" x14ac:dyDescent="0.2">
      <c r="AZ43" s="17" t="s">
        <v>304</v>
      </c>
      <c r="BA43" s="17" t="s">
        <v>195</v>
      </c>
      <c r="BU43" s="79" t="s">
        <v>305</v>
      </c>
    </row>
    <row r="44" spans="9:73" ht="15" x14ac:dyDescent="0.2">
      <c r="AZ44" s="17" t="s">
        <v>306</v>
      </c>
      <c r="BA44" s="17" t="s">
        <v>187</v>
      </c>
      <c r="BU44" s="79" t="s">
        <v>307</v>
      </c>
    </row>
    <row r="45" spans="9:73" ht="15" x14ac:dyDescent="0.2">
      <c r="AZ45" s="17" t="s">
        <v>308</v>
      </c>
      <c r="BA45" s="17" t="s">
        <v>187</v>
      </c>
      <c r="BU45" s="79" t="s">
        <v>309</v>
      </c>
    </row>
    <row r="46" spans="9:73" ht="15" x14ac:dyDescent="0.2">
      <c r="AZ46" s="17" t="s">
        <v>310</v>
      </c>
      <c r="BA46" s="17" t="s">
        <v>187</v>
      </c>
      <c r="BU46" s="79" t="s">
        <v>311</v>
      </c>
    </row>
    <row r="47" spans="9:73" ht="15" x14ac:dyDescent="0.2">
      <c r="AZ47" s="17" t="s">
        <v>312</v>
      </c>
      <c r="BA47" s="17" t="s">
        <v>195</v>
      </c>
      <c r="BU47" s="79" t="s">
        <v>313</v>
      </c>
    </row>
    <row r="48" spans="9:73" ht="15" x14ac:dyDescent="0.2">
      <c r="AZ48" s="17" t="s">
        <v>314</v>
      </c>
      <c r="BA48" s="17" t="s">
        <v>187</v>
      </c>
      <c r="BU48" s="79" t="s">
        <v>315</v>
      </c>
    </row>
    <row r="49" spans="52:73" ht="15" x14ac:dyDescent="0.2">
      <c r="AZ49" s="17" t="s">
        <v>316</v>
      </c>
      <c r="BA49" s="17" t="s">
        <v>148</v>
      </c>
      <c r="BU49" s="79" t="s">
        <v>317</v>
      </c>
    </row>
    <row r="50" spans="52:73" ht="15" x14ac:dyDescent="0.2">
      <c r="AZ50" s="17" t="s">
        <v>318</v>
      </c>
      <c r="BA50" s="17" t="s">
        <v>195</v>
      </c>
      <c r="BU50" s="79" t="s">
        <v>319</v>
      </c>
    </row>
    <row r="51" spans="52:73" ht="15" x14ac:dyDescent="0.2">
      <c r="AZ51" s="17" t="s">
        <v>320</v>
      </c>
      <c r="BA51" s="17" t="s">
        <v>195</v>
      </c>
      <c r="BU51" s="79" t="s">
        <v>321</v>
      </c>
    </row>
    <row r="52" spans="52:73" ht="15" x14ac:dyDescent="0.2">
      <c r="AZ52" s="17" t="s">
        <v>322</v>
      </c>
      <c r="BA52" s="17" t="s">
        <v>148</v>
      </c>
      <c r="BU52" s="79" t="s">
        <v>323</v>
      </c>
    </row>
    <row r="53" spans="52:73" ht="15" x14ac:dyDescent="0.2">
      <c r="AZ53" s="17" t="s">
        <v>324</v>
      </c>
      <c r="BA53" s="17" t="s">
        <v>148</v>
      </c>
      <c r="BU53" s="79" t="s">
        <v>325</v>
      </c>
    </row>
    <row r="54" spans="52:73" ht="15" x14ac:dyDescent="0.2">
      <c r="AZ54" s="17" t="s">
        <v>326</v>
      </c>
      <c r="BA54" s="17" t="s">
        <v>148</v>
      </c>
      <c r="BU54" s="79" t="s">
        <v>327</v>
      </c>
    </row>
    <row r="55" spans="52:73" ht="15" x14ac:dyDescent="0.2">
      <c r="AZ55" s="17" t="s">
        <v>328</v>
      </c>
      <c r="BA55" s="17" t="s">
        <v>187</v>
      </c>
      <c r="BU55" s="79" t="s">
        <v>329</v>
      </c>
    </row>
    <row r="56" spans="52:73" ht="15" x14ac:dyDescent="0.2">
      <c r="AZ56" s="17" t="s">
        <v>330</v>
      </c>
      <c r="BA56" s="17" t="s">
        <v>195</v>
      </c>
      <c r="BU56" s="79" t="s">
        <v>331</v>
      </c>
    </row>
    <row r="57" spans="52:73" ht="15" x14ac:dyDescent="0.2">
      <c r="AZ57" s="17" t="s">
        <v>332</v>
      </c>
      <c r="BA57" s="17" t="s">
        <v>195</v>
      </c>
      <c r="BU57" s="79" t="s">
        <v>333</v>
      </c>
    </row>
    <row r="58" spans="52:73" ht="15" x14ac:dyDescent="0.2">
      <c r="AZ58" s="17" t="s">
        <v>334</v>
      </c>
      <c r="BU58" s="79" t="s">
        <v>335</v>
      </c>
    </row>
    <row r="59" spans="52:73" ht="15" x14ac:dyDescent="0.2">
      <c r="AZ59" s="17" t="s">
        <v>336</v>
      </c>
      <c r="BA59" s="17" t="s">
        <v>195</v>
      </c>
      <c r="BU59" s="79" t="s">
        <v>337</v>
      </c>
    </row>
    <row r="60" spans="52:73" ht="15" x14ac:dyDescent="0.2">
      <c r="AZ60" s="17" t="s">
        <v>338</v>
      </c>
      <c r="BA60" s="17" t="s">
        <v>165</v>
      </c>
      <c r="BU60" s="79" t="s">
        <v>339</v>
      </c>
    </row>
    <row r="61" spans="52:73" ht="15" x14ac:dyDescent="0.2">
      <c r="AZ61" s="17" t="s">
        <v>340</v>
      </c>
      <c r="BA61" s="17" t="s">
        <v>195</v>
      </c>
      <c r="BU61" s="79" t="s">
        <v>341</v>
      </c>
    </row>
    <row r="62" spans="52:73" ht="15" x14ac:dyDescent="0.2">
      <c r="AZ62" s="17" t="s">
        <v>342</v>
      </c>
      <c r="BA62" s="17" t="s">
        <v>187</v>
      </c>
      <c r="BU62" s="79" t="s">
        <v>343</v>
      </c>
    </row>
    <row r="63" spans="52:73" ht="15" x14ac:dyDescent="0.2">
      <c r="AZ63" s="17" t="s">
        <v>344</v>
      </c>
      <c r="BA63" s="17" t="s">
        <v>187</v>
      </c>
      <c r="BU63" s="79" t="s">
        <v>345</v>
      </c>
    </row>
    <row r="64" spans="52:73" ht="15" x14ac:dyDescent="0.2">
      <c r="AZ64" s="17" t="s">
        <v>346</v>
      </c>
      <c r="BA64" s="17" t="s">
        <v>148</v>
      </c>
      <c r="BU64" s="79" t="s">
        <v>347</v>
      </c>
    </row>
    <row r="65" spans="52:73" ht="15" x14ac:dyDescent="0.2">
      <c r="AZ65" s="17" t="s">
        <v>348</v>
      </c>
      <c r="BA65" s="17" t="s">
        <v>187</v>
      </c>
      <c r="BU65" s="79" t="s">
        <v>349</v>
      </c>
    </row>
    <row r="66" spans="52:73" ht="15" x14ac:dyDescent="0.2">
      <c r="AZ66" s="17" t="s">
        <v>350</v>
      </c>
      <c r="BA66" s="17" t="s">
        <v>217</v>
      </c>
      <c r="BU66" s="79" t="s">
        <v>351</v>
      </c>
    </row>
    <row r="67" spans="52:73" ht="15" x14ac:dyDescent="0.2">
      <c r="AZ67" s="17" t="s">
        <v>352</v>
      </c>
      <c r="BA67" s="17" t="s">
        <v>148</v>
      </c>
      <c r="BU67" s="79" t="s">
        <v>353</v>
      </c>
    </row>
    <row r="68" spans="52:73" ht="15" x14ac:dyDescent="0.2">
      <c r="AZ68" s="17" t="s">
        <v>354</v>
      </c>
      <c r="BA68" s="17" t="s">
        <v>148</v>
      </c>
      <c r="BU68" s="79" t="s">
        <v>355</v>
      </c>
    </row>
    <row r="69" spans="52:73" ht="15" x14ac:dyDescent="0.2">
      <c r="AZ69" s="17" t="s">
        <v>356</v>
      </c>
      <c r="BA69" s="17" t="s">
        <v>187</v>
      </c>
      <c r="BU69" s="79" t="s">
        <v>357</v>
      </c>
    </row>
    <row r="70" spans="52:73" ht="15" x14ac:dyDescent="0.2">
      <c r="AZ70" s="17" t="s">
        <v>358</v>
      </c>
      <c r="BA70" s="17" t="s">
        <v>187</v>
      </c>
      <c r="BU70" s="79" t="s">
        <v>359</v>
      </c>
    </row>
    <row r="71" spans="52:73" ht="15" x14ac:dyDescent="0.2">
      <c r="AZ71" s="17" t="s">
        <v>360</v>
      </c>
      <c r="BA71" s="17" t="s">
        <v>148</v>
      </c>
      <c r="BU71" s="79" t="s">
        <v>361</v>
      </c>
    </row>
    <row r="72" spans="52:73" ht="15" x14ac:dyDescent="0.2">
      <c r="AZ72" s="17" t="s">
        <v>362</v>
      </c>
      <c r="BA72" s="17" t="s">
        <v>148</v>
      </c>
      <c r="BU72" s="79" t="s">
        <v>363</v>
      </c>
    </row>
    <row r="73" spans="52:73" ht="15" x14ac:dyDescent="0.2">
      <c r="AZ73" s="17" t="s">
        <v>364</v>
      </c>
      <c r="BA73" s="17" t="s">
        <v>187</v>
      </c>
      <c r="BU73" s="79" t="s">
        <v>365</v>
      </c>
    </row>
    <row r="74" spans="52:73" ht="15" x14ac:dyDescent="0.2">
      <c r="AZ74" s="17" t="s">
        <v>366</v>
      </c>
      <c r="BA74" s="17" t="s">
        <v>148</v>
      </c>
      <c r="BU74" s="79" t="s">
        <v>367</v>
      </c>
    </row>
    <row r="75" spans="52:73" ht="15" x14ac:dyDescent="0.2">
      <c r="AZ75" s="17" t="s">
        <v>368</v>
      </c>
      <c r="BA75" s="17" t="s">
        <v>195</v>
      </c>
      <c r="BU75" s="79" t="s">
        <v>369</v>
      </c>
    </row>
    <row r="76" spans="52:73" ht="15" x14ac:dyDescent="0.2">
      <c r="AZ76" s="17" t="s">
        <v>370</v>
      </c>
      <c r="BA76" s="17" t="s">
        <v>195</v>
      </c>
      <c r="BU76" s="79" t="s">
        <v>371</v>
      </c>
    </row>
    <row r="77" spans="52:73" ht="15" x14ac:dyDescent="0.2">
      <c r="AZ77" s="17" t="s">
        <v>372</v>
      </c>
      <c r="BA77" s="17" t="s">
        <v>187</v>
      </c>
      <c r="BU77" s="79" t="s">
        <v>373</v>
      </c>
    </row>
    <row r="78" spans="52:73" ht="15" x14ac:dyDescent="0.2">
      <c r="AZ78" s="17" t="s">
        <v>374</v>
      </c>
      <c r="BA78" s="17" t="s">
        <v>187</v>
      </c>
      <c r="BU78" s="79" t="s">
        <v>375</v>
      </c>
    </row>
    <row r="79" spans="52:73" ht="15" x14ac:dyDescent="0.2">
      <c r="AZ79" s="17" t="s">
        <v>376</v>
      </c>
      <c r="BA79" s="17" t="s">
        <v>195</v>
      </c>
      <c r="BU79" s="79" t="s">
        <v>377</v>
      </c>
    </row>
    <row r="80" spans="52:73" ht="15" x14ac:dyDescent="0.2">
      <c r="AZ80" s="17" t="s">
        <v>378</v>
      </c>
      <c r="BA80" s="17" t="s">
        <v>195</v>
      </c>
      <c r="BU80" s="79" t="s">
        <v>379</v>
      </c>
    </row>
    <row r="81" spans="52:73" ht="15" x14ac:dyDescent="0.2">
      <c r="AZ81" s="17" t="s">
        <v>380</v>
      </c>
      <c r="BA81" s="17" t="s">
        <v>148</v>
      </c>
      <c r="BU81" s="79" t="s">
        <v>381</v>
      </c>
    </row>
    <row r="82" spans="52:73" ht="15" x14ac:dyDescent="0.2">
      <c r="AZ82" s="17" t="s">
        <v>382</v>
      </c>
      <c r="BA82" s="17" t="s">
        <v>195</v>
      </c>
      <c r="BU82" s="79" t="s">
        <v>383</v>
      </c>
    </row>
    <row r="83" spans="52:73" ht="15" x14ac:dyDescent="0.2">
      <c r="AZ83" s="17" t="s">
        <v>384</v>
      </c>
      <c r="BA83" s="17" t="s">
        <v>124</v>
      </c>
      <c r="BU83" s="79" t="s">
        <v>385</v>
      </c>
    </row>
    <row r="84" spans="52:73" ht="15" x14ac:dyDescent="0.2">
      <c r="AZ84" s="17" t="s">
        <v>386</v>
      </c>
      <c r="BA84" s="17" t="s">
        <v>148</v>
      </c>
      <c r="BU84" s="79" t="s">
        <v>387</v>
      </c>
    </row>
    <row r="85" spans="52:73" ht="15" x14ac:dyDescent="0.2">
      <c r="AZ85" s="17" t="s">
        <v>388</v>
      </c>
      <c r="BA85" s="17" t="s">
        <v>148</v>
      </c>
      <c r="BU85" s="79" t="s">
        <v>389</v>
      </c>
    </row>
    <row r="86" spans="52:73" ht="15" x14ac:dyDescent="0.2">
      <c r="AZ86" s="17" t="s">
        <v>390</v>
      </c>
      <c r="BA86" s="17" t="s">
        <v>124</v>
      </c>
      <c r="BU86" s="79" t="s">
        <v>391</v>
      </c>
    </row>
    <row r="87" spans="52:73" ht="15" x14ac:dyDescent="0.2">
      <c r="AZ87" s="17" t="s">
        <v>392</v>
      </c>
      <c r="BA87" s="17" t="s">
        <v>217</v>
      </c>
      <c r="BU87" s="79" t="s">
        <v>393</v>
      </c>
    </row>
    <row r="88" spans="52:73" ht="15" x14ac:dyDescent="0.2">
      <c r="AZ88" s="17" t="s">
        <v>394</v>
      </c>
      <c r="BA88" s="17" t="s">
        <v>165</v>
      </c>
      <c r="BU88" s="79" t="s">
        <v>395</v>
      </c>
    </row>
    <row r="89" spans="52:73" ht="15" x14ac:dyDescent="0.2">
      <c r="AZ89" s="17" t="s">
        <v>396</v>
      </c>
      <c r="BA89" s="17" t="s">
        <v>165</v>
      </c>
      <c r="BU89" s="79" t="s">
        <v>397</v>
      </c>
    </row>
    <row r="90" spans="52:73" ht="15" x14ac:dyDescent="0.2">
      <c r="AZ90" s="17" t="s">
        <v>398</v>
      </c>
      <c r="BA90" s="17" t="s">
        <v>148</v>
      </c>
      <c r="BU90" s="79" t="s">
        <v>399</v>
      </c>
    </row>
    <row r="91" spans="52:73" ht="15" x14ac:dyDescent="0.2">
      <c r="AZ91" s="17" t="s">
        <v>400</v>
      </c>
      <c r="BA91" s="17" t="s">
        <v>165</v>
      </c>
      <c r="BU91" s="79" t="s">
        <v>401</v>
      </c>
    </row>
    <row r="92" spans="52:73" ht="15" x14ac:dyDescent="0.2">
      <c r="AZ92" s="17" t="s">
        <v>402</v>
      </c>
      <c r="BA92" s="17" t="s">
        <v>148</v>
      </c>
      <c r="BU92" s="79" t="s">
        <v>403</v>
      </c>
    </row>
    <row r="93" spans="52:73" ht="15" x14ac:dyDescent="0.2">
      <c r="AZ93" s="17" t="s">
        <v>404</v>
      </c>
      <c r="BA93" s="17" t="s">
        <v>195</v>
      </c>
      <c r="BU93" s="79" t="s">
        <v>405</v>
      </c>
    </row>
    <row r="94" spans="52:73" ht="15" x14ac:dyDescent="0.2">
      <c r="AZ94" s="17" t="s">
        <v>406</v>
      </c>
      <c r="BA94" s="17" t="s">
        <v>217</v>
      </c>
      <c r="BU94" s="79" t="s">
        <v>407</v>
      </c>
    </row>
    <row r="95" spans="52:73" ht="15" x14ac:dyDescent="0.2">
      <c r="AZ95" s="17" t="s">
        <v>408</v>
      </c>
      <c r="BA95" s="17" t="s">
        <v>165</v>
      </c>
      <c r="BU95" s="79" t="s">
        <v>409</v>
      </c>
    </row>
    <row r="96" spans="52:73" ht="15" x14ac:dyDescent="0.2">
      <c r="AZ96" s="17" t="s">
        <v>410</v>
      </c>
      <c r="BA96" s="17" t="s">
        <v>124</v>
      </c>
      <c r="BU96" s="79" t="s">
        <v>411</v>
      </c>
    </row>
    <row r="97" spans="52:73" ht="15" x14ac:dyDescent="0.2">
      <c r="AZ97" s="17" t="s">
        <v>412</v>
      </c>
      <c r="BA97" s="17" t="s">
        <v>187</v>
      </c>
      <c r="BU97" s="79" t="s">
        <v>413</v>
      </c>
    </row>
    <row r="98" spans="52:73" ht="15" x14ac:dyDescent="0.2">
      <c r="AZ98" s="17" t="s">
        <v>414</v>
      </c>
      <c r="BA98" s="17" t="s">
        <v>217</v>
      </c>
      <c r="BU98" s="79" t="s">
        <v>415</v>
      </c>
    </row>
    <row r="99" spans="52:73" ht="15" x14ac:dyDescent="0.2">
      <c r="AZ99" s="17" t="s">
        <v>416</v>
      </c>
      <c r="BA99" s="17" t="s">
        <v>217</v>
      </c>
      <c r="BU99" s="79" t="s">
        <v>417</v>
      </c>
    </row>
    <row r="100" spans="52:73" ht="15" x14ac:dyDescent="0.2">
      <c r="AZ100" s="17" t="s">
        <v>418</v>
      </c>
      <c r="BA100" s="17" t="s">
        <v>217</v>
      </c>
      <c r="BU100" s="79" t="s">
        <v>419</v>
      </c>
    </row>
    <row r="101" spans="52:73" ht="15" x14ac:dyDescent="0.2">
      <c r="AZ101" s="17" t="s">
        <v>420</v>
      </c>
      <c r="BA101" s="17" t="s">
        <v>148</v>
      </c>
      <c r="BU101" s="79" t="s">
        <v>421</v>
      </c>
    </row>
    <row r="102" spans="52:73" ht="15" x14ac:dyDescent="0.2">
      <c r="AZ102" s="17" t="s">
        <v>422</v>
      </c>
      <c r="BA102" s="17" t="s">
        <v>165</v>
      </c>
      <c r="BU102" s="79" t="s">
        <v>423</v>
      </c>
    </row>
    <row r="103" spans="52:73" ht="15" x14ac:dyDescent="0.2">
      <c r="AZ103" s="17" t="s">
        <v>424</v>
      </c>
      <c r="BA103" s="17" t="s">
        <v>124</v>
      </c>
      <c r="BU103" s="79" t="s">
        <v>425</v>
      </c>
    </row>
    <row r="104" spans="52:73" ht="15" x14ac:dyDescent="0.2">
      <c r="AZ104" s="17" t="s">
        <v>426</v>
      </c>
      <c r="BA104" s="17" t="s">
        <v>217</v>
      </c>
      <c r="BU104" s="79" t="s">
        <v>427</v>
      </c>
    </row>
    <row r="105" spans="52:73" ht="15" x14ac:dyDescent="0.2">
      <c r="AZ105" s="17" t="s">
        <v>428</v>
      </c>
      <c r="BA105" s="17" t="s">
        <v>148</v>
      </c>
      <c r="BU105" s="79" t="s">
        <v>429</v>
      </c>
    </row>
    <row r="106" spans="52:73" ht="15" x14ac:dyDescent="0.2">
      <c r="AZ106" s="17" t="s">
        <v>430</v>
      </c>
      <c r="BA106" s="17" t="s">
        <v>165</v>
      </c>
      <c r="BU106" s="79" t="s">
        <v>431</v>
      </c>
    </row>
    <row r="107" spans="52:73" ht="15" x14ac:dyDescent="0.2">
      <c r="AZ107" s="17" t="s">
        <v>432</v>
      </c>
      <c r="BA107" s="17" t="s">
        <v>187</v>
      </c>
      <c r="BU107" s="79" t="s">
        <v>433</v>
      </c>
    </row>
    <row r="108" spans="52:73" ht="15" x14ac:dyDescent="0.2">
      <c r="AZ108" s="17" t="s">
        <v>434</v>
      </c>
      <c r="BA108" s="17" t="s">
        <v>187</v>
      </c>
      <c r="BU108" s="79" t="s">
        <v>435</v>
      </c>
    </row>
    <row r="109" spans="52:73" ht="15" x14ac:dyDescent="0.2">
      <c r="AZ109" s="17" t="s">
        <v>436</v>
      </c>
      <c r="BA109" s="17" t="s">
        <v>165</v>
      </c>
      <c r="BU109" s="79" t="s">
        <v>437</v>
      </c>
    </row>
    <row r="110" spans="52:73" ht="15" x14ac:dyDescent="0.2">
      <c r="AZ110" s="17" t="s">
        <v>438</v>
      </c>
      <c r="BA110" s="17" t="s">
        <v>148</v>
      </c>
      <c r="BU110" s="79" t="s">
        <v>439</v>
      </c>
    </row>
    <row r="111" spans="52:73" ht="15" x14ac:dyDescent="0.2">
      <c r="AZ111" s="17" t="s">
        <v>440</v>
      </c>
      <c r="BA111" s="17" t="s">
        <v>148</v>
      </c>
      <c r="BU111" s="79" t="s">
        <v>441</v>
      </c>
    </row>
    <row r="112" spans="52:73" ht="15" x14ac:dyDescent="0.2">
      <c r="AZ112" s="17" t="s">
        <v>442</v>
      </c>
      <c r="BA112" s="17" t="s">
        <v>148</v>
      </c>
      <c r="BU112" s="79" t="s">
        <v>443</v>
      </c>
    </row>
    <row r="113" spans="52:73" ht="15" x14ac:dyDescent="0.2">
      <c r="AZ113" s="17" t="s">
        <v>444</v>
      </c>
      <c r="BA113" s="83" t="s">
        <v>217</v>
      </c>
      <c r="BU113" s="79" t="s">
        <v>445</v>
      </c>
    </row>
    <row r="114" spans="52:73" ht="15" x14ac:dyDescent="0.2">
      <c r="AZ114" s="17" t="s">
        <v>446</v>
      </c>
      <c r="BA114" s="17" t="s">
        <v>148</v>
      </c>
      <c r="BU114" s="79" t="s">
        <v>447</v>
      </c>
    </row>
    <row r="115" spans="52:73" ht="15" x14ac:dyDescent="0.2">
      <c r="AZ115" s="17" t="s">
        <v>448</v>
      </c>
      <c r="BA115" s="17" t="s">
        <v>187</v>
      </c>
      <c r="BU115" s="79" t="s">
        <v>449</v>
      </c>
    </row>
    <row r="116" spans="52:73" ht="15" x14ac:dyDescent="0.2">
      <c r="AZ116" s="17" t="s">
        <v>450</v>
      </c>
      <c r="BA116" s="17" t="s">
        <v>187</v>
      </c>
      <c r="BU116" s="79" t="s">
        <v>451</v>
      </c>
    </row>
    <row r="117" spans="52:73" ht="15" x14ac:dyDescent="0.2">
      <c r="AZ117" s="17" t="s">
        <v>452</v>
      </c>
      <c r="BA117" s="17" t="s">
        <v>217</v>
      </c>
      <c r="BU117" s="79" t="s">
        <v>453</v>
      </c>
    </row>
    <row r="118" spans="52:73" ht="15" x14ac:dyDescent="0.2">
      <c r="AZ118" s="17" t="s">
        <v>454</v>
      </c>
      <c r="BA118" s="17" t="s">
        <v>124</v>
      </c>
      <c r="BU118" s="79" t="s">
        <v>455</v>
      </c>
    </row>
    <row r="119" spans="52:73" ht="15" x14ac:dyDescent="0.2">
      <c r="AZ119" s="17" t="s">
        <v>456</v>
      </c>
      <c r="BA119" s="17" t="s">
        <v>187</v>
      </c>
      <c r="BU119" s="79" t="s">
        <v>457</v>
      </c>
    </row>
    <row r="120" spans="52:73" ht="15" x14ac:dyDescent="0.2">
      <c r="AZ120" s="17" t="s">
        <v>458</v>
      </c>
      <c r="BA120" s="17" t="s">
        <v>148</v>
      </c>
      <c r="BU120" s="79" t="s">
        <v>459</v>
      </c>
    </row>
    <row r="121" spans="52:73" ht="15" x14ac:dyDescent="0.2">
      <c r="AZ121" s="17" t="s">
        <v>460</v>
      </c>
      <c r="BA121" s="17" t="s">
        <v>217</v>
      </c>
      <c r="BU121" s="79" t="s">
        <v>461</v>
      </c>
    </row>
    <row r="122" spans="52:73" ht="15" x14ac:dyDescent="0.2">
      <c r="AZ122" s="17" t="s">
        <v>462</v>
      </c>
      <c r="BA122" s="17" t="s">
        <v>187</v>
      </c>
      <c r="BU122" s="79" t="s">
        <v>463</v>
      </c>
    </row>
    <row r="123" spans="52:73" ht="15" x14ac:dyDescent="0.2">
      <c r="AZ123" s="17" t="s">
        <v>464</v>
      </c>
      <c r="BA123" s="17" t="s">
        <v>187</v>
      </c>
      <c r="BU123" s="79" t="s">
        <v>465</v>
      </c>
    </row>
    <row r="124" spans="52:73" ht="15" x14ac:dyDescent="0.2">
      <c r="AZ124" s="17" t="s">
        <v>466</v>
      </c>
      <c r="BA124" s="17" t="s">
        <v>195</v>
      </c>
      <c r="BU124" s="79" t="s">
        <v>467</v>
      </c>
    </row>
    <row r="125" spans="52:73" ht="15" x14ac:dyDescent="0.2">
      <c r="AZ125" s="17" t="s">
        <v>468</v>
      </c>
      <c r="BA125" s="17" t="s">
        <v>217</v>
      </c>
      <c r="BU125" s="79" t="s">
        <v>469</v>
      </c>
    </row>
    <row r="126" spans="52:73" ht="15" x14ac:dyDescent="0.2">
      <c r="AZ126" s="17" t="s">
        <v>470</v>
      </c>
      <c r="BA126" s="17" t="s">
        <v>148</v>
      </c>
      <c r="BU126" s="79" t="s">
        <v>471</v>
      </c>
    </row>
    <row r="127" spans="52:73" ht="15" x14ac:dyDescent="0.2">
      <c r="AZ127" s="17" t="s">
        <v>472</v>
      </c>
      <c r="BA127" s="17" t="s">
        <v>148</v>
      </c>
      <c r="BU127" s="79" t="s">
        <v>473</v>
      </c>
    </row>
    <row r="128" spans="52:73" ht="15" x14ac:dyDescent="0.2">
      <c r="AZ128" s="17" t="s">
        <v>474</v>
      </c>
      <c r="BA128" s="17" t="s">
        <v>217</v>
      </c>
      <c r="BU128" s="79" t="s">
        <v>475</v>
      </c>
    </row>
    <row r="129" spans="52:73" ht="15" x14ac:dyDescent="0.2">
      <c r="AZ129" s="17" t="s">
        <v>476</v>
      </c>
      <c r="BA129" s="17" t="s">
        <v>148</v>
      </c>
      <c r="BU129" s="79" t="s">
        <v>477</v>
      </c>
    </row>
    <row r="130" spans="52:73" ht="15" x14ac:dyDescent="0.2">
      <c r="AZ130" s="17" t="s">
        <v>478</v>
      </c>
      <c r="BA130" s="17" t="s">
        <v>165</v>
      </c>
      <c r="BU130" s="79" t="s">
        <v>479</v>
      </c>
    </row>
    <row r="131" spans="52:73" ht="15" x14ac:dyDescent="0.2">
      <c r="AZ131" s="17" t="s">
        <v>480</v>
      </c>
      <c r="BA131" s="17" t="s">
        <v>187</v>
      </c>
      <c r="BU131" s="79" t="s">
        <v>481</v>
      </c>
    </row>
    <row r="132" spans="52:73" ht="15" x14ac:dyDescent="0.2">
      <c r="AZ132" s="17" t="s">
        <v>482</v>
      </c>
      <c r="BA132" s="17" t="s">
        <v>187</v>
      </c>
      <c r="BU132" s="79" t="s">
        <v>483</v>
      </c>
    </row>
    <row r="133" spans="52:73" ht="15" x14ac:dyDescent="0.2">
      <c r="AZ133" s="17" t="s">
        <v>484</v>
      </c>
      <c r="BA133" s="17" t="s">
        <v>217</v>
      </c>
      <c r="BU133" s="79" t="s">
        <v>485</v>
      </c>
    </row>
    <row r="134" spans="52:73" ht="15" x14ac:dyDescent="0.2">
      <c r="AZ134" s="17" t="s">
        <v>486</v>
      </c>
      <c r="BA134" s="17" t="s">
        <v>124</v>
      </c>
      <c r="BU134" s="79" t="s">
        <v>487</v>
      </c>
    </row>
    <row r="135" spans="52:73" ht="15" x14ac:dyDescent="0.2">
      <c r="AZ135" s="17" t="s">
        <v>488</v>
      </c>
      <c r="BA135" s="17" t="s">
        <v>148</v>
      </c>
      <c r="BU135" s="79" t="s">
        <v>489</v>
      </c>
    </row>
    <row r="136" spans="52:73" ht="15" x14ac:dyDescent="0.2">
      <c r="AZ136" s="17" t="s">
        <v>490</v>
      </c>
      <c r="BA136" s="17" t="s">
        <v>217</v>
      </c>
      <c r="BU136" s="79" t="s">
        <v>491</v>
      </c>
    </row>
    <row r="137" spans="52:73" ht="15" x14ac:dyDescent="0.2">
      <c r="AZ137" s="17" t="s">
        <v>492</v>
      </c>
      <c r="BA137" s="17" t="s">
        <v>195</v>
      </c>
      <c r="BU137" s="79" t="s">
        <v>493</v>
      </c>
    </row>
    <row r="138" spans="52:73" ht="15" x14ac:dyDescent="0.2">
      <c r="AZ138" s="17" t="s">
        <v>494</v>
      </c>
      <c r="BA138" s="17" t="s">
        <v>187</v>
      </c>
      <c r="BU138" s="79" t="s">
        <v>495</v>
      </c>
    </row>
    <row r="139" spans="52:73" ht="15" x14ac:dyDescent="0.2">
      <c r="AZ139" s="17" t="s">
        <v>496</v>
      </c>
      <c r="BA139" s="17" t="s">
        <v>187</v>
      </c>
      <c r="BU139" s="79" t="s">
        <v>497</v>
      </c>
    </row>
    <row r="140" spans="52:73" ht="15" x14ac:dyDescent="0.2">
      <c r="AZ140" s="17" t="s">
        <v>498</v>
      </c>
      <c r="BA140" s="17" t="s">
        <v>217</v>
      </c>
      <c r="BU140" s="79" t="s">
        <v>499</v>
      </c>
    </row>
    <row r="141" spans="52:73" ht="15" x14ac:dyDescent="0.2">
      <c r="AZ141" s="17" t="s">
        <v>500</v>
      </c>
      <c r="BA141" s="17" t="s">
        <v>148</v>
      </c>
      <c r="BU141" s="79" t="s">
        <v>501</v>
      </c>
    </row>
    <row r="142" spans="52:73" ht="15" x14ac:dyDescent="0.2">
      <c r="AZ142" s="17" t="s">
        <v>502</v>
      </c>
      <c r="BA142" s="17" t="s">
        <v>165</v>
      </c>
      <c r="BU142" s="79" t="s">
        <v>503</v>
      </c>
    </row>
    <row r="143" spans="52:73" ht="15" x14ac:dyDescent="0.2">
      <c r="AZ143" s="17" t="s">
        <v>504</v>
      </c>
      <c r="BA143" s="17" t="s">
        <v>124</v>
      </c>
      <c r="BU143" s="79" t="s">
        <v>505</v>
      </c>
    </row>
    <row r="144" spans="52:73" ht="15" x14ac:dyDescent="0.2">
      <c r="AZ144" s="17" t="s">
        <v>506</v>
      </c>
      <c r="BA144" s="17" t="s">
        <v>217</v>
      </c>
      <c r="BU144" s="79" t="s">
        <v>507</v>
      </c>
    </row>
    <row r="145" spans="52:73" ht="15" x14ac:dyDescent="0.2">
      <c r="AZ145" s="17" t="s">
        <v>508</v>
      </c>
      <c r="BA145" s="17" t="s">
        <v>165</v>
      </c>
      <c r="BU145" s="79" t="s">
        <v>509</v>
      </c>
    </row>
    <row r="146" spans="52:73" ht="15" x14ac:dyDescent="0.2">
      <c r="AZ146" s="17" t="s">
        <v>510</v>
      </c>
      <c r="BA146" s="17" t="s">
        <v>195</v>
      </c>
      <c r="BU146" s="79" t="s">
        <v>511</v>
      </c>
    </row>
    <row r="147" spans="52:73" ht="15" x14ac:dyDescent="0.2">
      <c r="AZ147" s="17" t="s">
        <v>512</v>
      </c>
      <c r="BA147" s="17" t="s">
        <v>217</v>
      </c>
      <c r="BU147" s="79" t="s">
        <v>513</v>
      </c>
    </row>
    <row r="148" spans="52:73" ht="15" x14ac:dyDescent="0.2">
      <c r="AZ148" s="17" t="s">
        <v>514</v>
      </c>
      <c r="BA148" s="17" t="s">
        <v>195</v>
      </c>
      <c r="BU148" s="79" t="s">
        <v>515</v>
      </c>
    </row>
    <row r="149" spans="52:73" ht="15" x14ac:dyDescent="0.2">
      <c r="AZ149" s="17" t="s">
        <v>516</v>
      </c>
      <c r="BA149" s="17" t="s">
        <v>195</v>
      </c>
      <c r="BU149" s="79" t="s">
        <v>517</v>
      </c>
    </row>
    <row r="150" spans="52:73" ht="15" x14ac:dyDescent="0.2">
      <c r="AZ150" s="17" t="s">
        <v>518</v>
      </c>
      <c r="BA150" s="17" t="s">
        <v>217</v>
      </c>
      <c r="BU150" s="79" t="s">
        <v>519</v>
      </c>
    </row>
    <row r="151" spans="52:73" ht="15" x14ac:dyDescent="0.2">
      <c r="AZ151" s="17" t="s">
        <v>520</v>
      </c>
      <c r="BA151" s="17" t="s">
        <v>148</v>
      </c>
      <c r="BU151" s="79" t="s">
        <v>521</v>
      </c>
    </row>
    <row r="152" spans="52:73" ht="15" x14ac:dyDescent="0.2">
      <c r="AZ152" s="17" t="s">
        <v>522</v>
      </c>
      <c r="BA152" s="17" t="s">
        <v>148</v>
      </c>
      <c r="BU152" s="79" t="s">
        <v>523</v>
      </c>
    </row>
    <row r="153" spans="52:73" ht="15" x14ac:dyDescent="0.2">
      <c r="AZ153" s="17" t="s">
        <v>524</v>
      </c>
      <c r="BA153" s="17" t="s">
        <v>165</v>
      </c>
      <c r="BU153" s="79" t="s">
        <v>525</v>
      </c>
    </row>
    <row r="154" spans="52:73" ht="15" x14ac:dyDescent="0.2">
      <c r="AZ154" s="17" t="s">
        <v>526</v>
      </c>
      <c r="BA154" s="17" t="s">
        <v>148</v>
      </c>
      <c r="BU154" s="79" t="s">
        <v>527</v>
      </c>
    </row>
    <row r="155" spans="52:73" ht="15" x14ac:dyDescent="0.2">
      <c r="AZ155" s="17" t="s">
        <v>528</v>
      </c>
      <c r="BA155" s="17" t="s">
        <v>148</v>
      </c>
      <c r="BU155" s="79" t="s">
        <v>529</v>
      </c>
    </row>
    <row r="156" spans="52:73" ht="15" x14ac:dyDescent="0.2">
      <c r="AZ156" s="17" t="s">
        <v>530</v>
      </c>
      <c r="BA156" s="17" t="s">
        <v>187</v>
      </c>
      <c r="BU156" s="79" t="s">
        <v>531</v>
      </c>
    </row>
    <row r="157" spans="52:73" ht="15" x14ac:dyDescent="0.2">
      <c r="AZ157" s="17" t="s">
        <v>532</v>
      </c>
      <c r="BA157" s="17" t="s">
        <v>195</v>
      </c>
      <c r="BU157" s="79" t="s">
        <v>533</v>
      </c>
    </row>
    <row r="158" spans="52:73" ht="15" x14ac:dyDescent="0.2">
      <c r="AZ158" s="17" t="s">
        <v>534</v>
      </c>
      <c r="BA158" s="17" t="s">
        <v>195</v>
      </c>
      <c r="BU158" s="79" t="s">
        <v>535</v>
      </c>
    </row>
    <row r="159" spans="52:73" ht="15" x14ac:dyDescent="0.2">
      <c r="AZ159" s="17" t="s">
        <v>536</v>
      </c>
      <c r="BA159" s="17" t="s">
        <v>195</v>
      </c>
      <c r="BU159" s="79" t="s">
        <v>537</v>
      </c>
    </row>
    <row r="160" spans="52:73" ht="15" x14ac:dyDescent="0.2">
      <c r="AZ160" s="17" t="s">
        <v>538</v>
      </c>
      <c r="BA160" s="17" t="s">
        <v>217</v>
      </c>
      <c r="BU160" s="79" t="s">
        <v>539</v>
      </c>
    </row>
    <row r="161" spans="52:73" ht="15" x14ac:dyDescent="0.2">
      <c r="AZ161" s="17" t="s">
        <v>540</v>
      </c>
      <c r="BA161" s="17" t="s">
        <v>148</v>
      </c>
      <c r="BU161" s="79" t="s">
        <v>541</v>
      </c>
    </row>
    <row r="162" spans="52:73" ht="15" x14ac:dyDescent="0.2">
      <c r="AZ162" s="17" t="s">
        <v>542</v>
      </c>
      <c r="BA162" s="17" t="s">
        <v>187</v>
      </c>
      <c r="BU162" s="79" t="s">
        <v>543</v>
      </c>
    </row>
    <row r="163" spans="52:73" ht="15" x14ac:dyDescent="0.2">
      <c r="AZ163" s="17" t="s">
        <v>544</v>
      </c>
      <c r="BA163" s="17" t="s">
        <v>165</v>
      </c>
      <c r="BU163" s="79" t="s">
        <v>545</v>
      </c>
    </row>
    <row r="164" spans="52:73" ht="15" x14ac:dyDescent="0.2">
      <c r="AZ164" s="17" t="s">
        <v>546</v>
      </c>
      <c r="BA164" s="17" t="s">
        <v>187</v>
      </c>
      <c r="BU164" s="79" t="s">
        <v>547</v>
      </c>
    </row>
    <row r="165" spans="52:73" ht="15" x14ac:dyDescent="0.2">
      <c r="AZ165" s="17" t="s">
        <v>548</v>
      </c>
      <c r="BA165" s="17" t="s">
        <v>148</v>
      </c>
      <c r="BU165" s="79" t="s">
        <v>549</v>
      </c>
    </row>
    <row r="166" spans="52:73" ht="15" x14ac:dyDescent="0.2">
      <c r="AZ166" s="17" t="s">
        <v>550</v>
      </c>
      <c r="BA166" s="17" t="s">
        <v>187</v>
      </c>
      <c r="BU166" s="79" t="s">
        <v>551</v>
      </c>
    </row>
    <row r="167" spans="52:73" ht="15" x14ac:dyDescent="0.2">
      <c r="AZ167" s="17" t="s">
        <v>552</v>
      </c>
      <c r="BA167" s="17" t="s">
        <v>187</v>
      </c>
      <c r="BU167" s="79" t="s">
        <v>553</v>
      </c>
    </row>
    <row r="168" spans="52:73" ht="15" x14ac:dyDescent="0.2">
      <c r="AZ168" s="17" t="s">
        <v>554</v>
      </c>
      <c r="BA168" s="17" t="s">
        <v>217</v>
      </c>
      <c r="BU168" s="79" t="s">
        <v>145</v>
      </c>
    </row>
    <row r="169" spans="52:73" x14ac:dyDescent="0.2">
      <c r="AZ169" s="17" t="s">
        <v>555</v>
      </c>
      <c r="BA169" s="17" t="s">
        <v>195</v>
      </c>
    </row>
    <row r="170" spans="52:73" x14ac:dyDescent="0.2">
      <c r="AZ170" s="17" t="s">
        <v>556</v>
      </c>
      <c r="BA170" s="17" t="s">
        <v>195</v>
      </c>
    </row>
    <row r="171" spans="52:73" x14ac:dyDescent="0.2">
      <c r="AZ171" s="17" t="s">
        <v>557</v>
      </c>
      <c r="BA171" s="17" t="s">
        <v>148</v>
      </c>
    </row>
    <row r="172" spans="52:73" x14ac:dyDescent="0.2">
      <c r="AZ172" s="17" t="s">
        <v>558</v>
      </c>
      <c r="BA172" s="17" t="s">
        <v>217</v>
      </c>
    </row>
    <row r="173" spans="52:73" x14ac:dyDescent="0.2">
      <c r="AZ173" s="17" t="s">
        <v>559</v>
      </c>
      <c r="BA173" s="17" t="s">
        <v>187</v>
      </c>
    </row>
    <row r="174" spans="52:73" x14ac:dyDescent="0.2">
      <c r="AZ174" s="17" t="s">
        <v>560</v>
      </c>
      <c r="BA174" s="17" t="s">
        <v>187</v>
      </c>
    </row>
    <row r="175" spans="52:73" x14ac:dyDescent="0.2">
      <c r="AZ175" s="17" t="s">
        <v>561</v>
      </c>
      <c r="BA175" s="17" t="s">
        <v>217</v>
      </c>
    </row>
    <row r="176" spans="52:73" x14ac:dyDescent="0.2">
      <c r="AZ176" s="17" t="s">
        <v>562</v>
      </c>
      <c r="BA176" s="17" t="s">
        <v>187</v>
      </c>
    </row>
    <row r="177" spans="52:53" x14ac:dyDescent="0.2">
      <c r="AZ177" s="17" t="s">
        <v>563</v>
      </c>
      <c r="BA177" s="17" t="s">
        <v>148</v>
      </c>
    </row>
    <row r="178" spans="52:53" x14ac:dyDescent="0.2">
      <c r="AZ178" s="17" t="s">
        <v>564</v>
      </c>
      <c r="BA178" s="17" t="s">
        <v>124</v>
      </c>
    </row>
    <row r="179" spans="52:53" x14ac:dyDescent="0.2">
      <c r="AZ179" s="17" t="s">
        <v>565</v>
      </c>
      <c r="BA179" s="17" t="s">
        <v>187</v>
      </c>
    </row>
    <row r="180" spans="52:53" x14ac:dyDescent="0.2">
      <c r="AZ180" s="17" t="s">
        <v>566</v>
      </c>
      <c r="BA180" s="17" t="s">
        <v>195</v>
      </c>
    </row>
    <row r="181" spans="52:53" x14ac:dyDescent="0.2">
      <c r="AZ181" s="17" t="s">
        <v>567</v>
      </c>
      <c r="BA181" s="17" t="s">
        <v>187</v>
      </c>
    </row>
    <row r="182" spans="52:53" x14ac:dyDescent="0.2">
      <c r="AZ182" s="17" t="s">
        <v>568</v>
      </c>
      <c r="BA182" s="17" t="s">
        <v>148</v>
      </c>
    </row>
    <row r="183" spans="52:53" x14ac:dyDescent="0.2">
      <c r="AZ183" s="17" t="s">
        <v>569</v>
      </c>
      <c r="BA183" s="17" t="s">
        <v>148</v>
      </c>
    </row>
    <row r="184" spans="52:53" x14ac:dyDescent="0.2">
      <c r="AZ184" s="17" t="s">
        <v>570</v>
      </c>
      <c r="BA184" s="17" t="s">
        <v>165</v>
      </c>
    </row>
    <row r="185" spans="52:53" x14ac:dyDescent="0.2">
      <c r="AZ185" s="17" t="s">
        <v>571</v>
      </c>
      <c r="BA185" s="17" t="s">
        <v>217</v>
      </c>
    </row>
    <row r="186" spans="52:53" x14ac:dyDescent="0.2">
      <c r="AZ186" s="17" t="s">
        <v>572</v>
      </c>
      <c r="BA186" s="17" t="s">
        <v>124</v>
      </c>
    </row>
    <row r="187" spans="52:53" x14ac:dyDescent="0.2">
      <c r="AZ187" s="17" t="s">
        <v>573</v>
      </c>
      <c r="BA187" s="17" t="s">
        <v>187</v>
      </c>
    </row>
    <row r="188" spans="52:53" x14ac:dyDescent="0.2">
      <c r="AZ188" s="17" t="s">
        <v>574</v>
      </c>
      <c r="BA188" s="17" t="s">
        <v>217</v>
      </c>
    </row>
    <row r="189" spans="52:53" x14ac:dyDescent="0.2">
      <c r="AZ189" s="17" t="s">
        <v>575</v>
      </c>
      <c r="BA189" s="17" t="s">
        <v>217</v>
      </c>
    </row>
    <row r="190" spans="52:53" x14ac:dyDescent="0.2">
      <c r="AZ190" s="17" t="s">
        <v>576</v>
      </c>
      <c r="BA190" s="17" t="s">
        <v>187</v>
      </c>
    </row>
    <row r="191" spans="52:53" x14ac:dyDescent="0.2">
      <c r="AZ191" s="17" t="s">
        <v>577</v>
      </c>
      <c r="BA191" s="17" t="s">
        <v>217</v>
      </c>
    </row>
    <row r="192" spans="52:53" x14ac:dyDescent="0.2">
      <c r="AZ192" s="17" t="s">
        <v>578</v>
      </c>
      <c r="BA192" s="17" t="s">
        <v>195</v>
      </c>
    </row>
    <row r="193" spans="52:53" x14ac:dyDescent="0.2">
      <c r="AZ193" s="17" t="s">
        <v>579</v>
      </c>
      <c r="BA193" s="17" t="s">
        <v>165</v>
      </c>
    </row>
    <row r="194" spans="52:53" x14ac:dyDescent="0.2">
      <c r="AZ194" s="17" t="s">
        <v>580</v>
      </c>
      <c r="BA194" s="17" t="s">
        <v>148</v>
      </c>
    </row>
    <row r="195" spans="52:53" x14ac:dyDescent="0.2">
      <c r="AZ195" s="17" t="s">
        <v>581</v>
      </c>
      <c r="BA195" s="17" t="s">
        <v>124</v>
      </c>
    </row>
    <row r="196" spans="52:53" x14ac:dyDescent="0.2">
      <c r="AZ196" s="17" t="s">
        <v>582</v>
      </c>
      <c r="BA196" s="17" t="s">
        <v>217</v>
      </c>
    </row>
    <row r="197" spans="52:53" x14ac:dyDescent="0.2">
      <c r="AZ197" s="17" t="s">
        <v>583</v>
      </c>
      <c r="BA197" s="17" t="s">
        <v>187</v>
      </c>
    </row>
    <row r="198" spans="52:53" x14ac:dyDescent="0.2">
      <c r="AZ198" s="17" t="s">
        <v>584</v>
      </c>
      <c r="BA198" s="17" t="s">
        <v>148</v>
      </c>
    </row>
    <row r="199" spans="52:53" x14ac:dyDescent="0.2">
      <c r="AZ199" s="17" t="s">
        <v>585</v>
      </c>
      <c r="BA199" s="17" t="s">
        <v>165</v>
      </c>
    </row>
    <row r="200" spans="52:53" x14ac:dyDescent="0.2">
      <c r="AZ200" s="17" t="s">
        <v>586</v>
      </c>
      <c r="BA200" s="17" t="s">
        <v>148</v>
      </c>
    </row>
    <row r="201" spans="52:53" x14ac:dyDescent="0.2">
      <c r="AZ201" s="17" t="s">
        <v>587</v>
      </c>
      <c r="BA201" s="17" t="s">
        <v>195</v>
      </c>
    </row>
    <row r="202" spans="52:53" x14ac:dyDescent="0.2">
      <c r="AZ202" s="17" t="s">
        <v>588</v>
      </c>
      <c r="BA202" s="17" t="s">
        <v>124</v>
      </c>
    </row>
    <row r="203" spans="52:53" x14ac:dyDescent="0.2">
      <c r="AZ203" s="17" t="s">
        <v>589</v>
      </c>
      <c r="BA203" s="17" t="s">
        <v>217</v>
      </c>
    </row>
    <row r="204" spans="52:53" x14ac:dyDescent="0.2">
      <c r="AZ204" s="17" t="s">
        <v>590</v>
      </c>
      <c r="BA204" s="17" t="s">
        <v>195</v>
      </c>
    </row>
    <row r="205" spans="52:53" x14ac:dyDescent="0.2">
      <c r="AZ205" s="17" t="s">
        <v>591</v>
      </c>
      <c r="BA205" s="17" t="s">
        <v>217</v>
      </c>
    </row>
    <row r="206" spans="52:53" x14ac:dyDescent="0.2">
      <c r="AZ206" s="17" t="s">
        <v>592</v>
      </c>
      <c r="BA206" s="17" t="s">
        <v>165</v>
      </c>
    </row>
    <row r="207" spans="52:53" x14ac:dyDescent="0.2">
      <c r="AZ207" s="17" t="s">
        <v>593</v>
      </c>
      <c r="BA207" s="17" t="s">
        <v>187</v>
      </c>
    </row>
    <row r="208" spans="52:53" x14ac:dyDescent="0.2">
      <c r="AZ208" s="17" t="s">
        <v>594</v>
      </c>
      <c r="BA208" s="17" t="s">
        <v>187</v>
      </c>
    </row>
  </sheetData>
  <mergeCells count="3">
    <mergeCell ref="P1:T1"/>
    <mergeCell ref="K1:L1"/>
    <mergeCell ref="A1:F1"/>
  </mergeCells>
  <dataValidations count="1">
    <dataValidation type="list" allowBlank="1" showInputMessage="1" showErrorMessage="1" sqref="H4:H6" xr:uid="{3AC98573-92D7-4166-848C-4F0C23DA3A49}">
      <formula1>$H$4:$H$6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C4B2-0BD2-401C-AA90-1DA5E70A764D}">
  <dimension ref="A1:DY266"/>
  <sheetViews>
    <sheetView tabSelected="1" zoomScale="90" zoomScaleNormal="90" workbookViewId="0">
      <pane xSplit="1" ySplit="2" topLeftCell="B3" activePane="bottomRight" state="frozen"/>
      <selection pane="topRight" activeCell="B1" sqref="B1"/>
      <selection pane="bottomLeft" activeCell="A3" sqref="A3"/>
      <selection pane="bottomRight" activeCell="A3" sqref="A3"/>
    </sheetView>
  </sheetViews>
  <sheetFormatPr defaultColWidth="9.28515625" defaultRowHeight="12.75" x14ac:dyDescent="0.2"/>
  <cols>
    <col min="1" max="1" width="19.5703125" style="17" customWidth="1"/>
    <col min="2" max="2" width="14.85546875" style="17" customWidth="1"/>
    <col min="3" max="3" width="19.28515625" style="17" customWidth="1"/>
    <col min="4" max="4" width="20" style="17" customWidth="1"/>
    <col min="5" max="6" width="13.140625" style="17" customWidth="1"/>
    <col min="7" max="7" width="17" style="17" customWidth="1"/>
    <col min="8" max="8" width="25.85546875" style="17" customWidth="1"/>
    <col min="9" max="9" width="27.5703125" style="17" customWidth="1"/>
    <col min="10" max="11" width="24.42578125" style="17" customWidth="1"/>
    <col min="12" max="12" width="26.28515625" style="17" customWidth="1"/>
    <col min="13" max="13" width="25.85546875" style="17" customWidth="1"/>
    <col min="14" max="14" width="43.140625" style="17" customWidth="1"/>
    <col min="15" max="15" width="19.85546875" style="17" customWidth="1"/>
    <col min="16" max="17" width="19.7109375" style="17" customWidth="1"/>
    <col min="18" max="18" width="32.140625" style="17" customWidth="1"/>
    <col min="19" max="19" width="14.28515625" style="17" customWidth="1"/>
    <col min="20" max="21" width="12.7109375" style="17" customWidth="1"/>
    <col min="22" max="25" width="9.28515625" style="17" customWidth="1"/>
    <col min="26" max="26" width="11" style="17" customWidth="1"/>
    <col min="27" max="28" width="17.140625" style="17" customWidth="1"/>
    <col min="29" max="29" width="10.7109375" style="17" customWidth="1"/>
    <col min="30" max="31" width="13.28515625" style="17" customWidth="1"/>
    <col min="32" max="32" width="14.28515625" style="17" customWidth="1"/>
    <col min="33" max="33" width="14.7109375" style="17" customWidth="1"/>
    <col min="34" max="44" width="9.28515625" style="17" customWidth="1"/>
    <col min="45" max="45" width="12.28515625" style="17" customWidth="1"/>
    <col min="46" max="47" width="9.28515625" style="17" customWidth="1"/>
    <col min="48" max="51" width="15.28515625" style="17" customWidth="1"/>
    <col min="52" max="52" width="29.85546875" style="17" customWidth="1"/>
    <col min="53" max="53" width="19.42578125" style="17" customWidth="1"/>
    <col min="54" max="54" width="16.28515625" style="17" customWidth="1"/>
    <col min="55" max="55" width="23.85546875" style="17" customWidth="1"/>
    <col min="56" max="56" width="34.5703125" style="17" customWidth="1"/>
    <col min="57" max="57" width="9.28515625" style="17" customWidth="1"/>
    <col min="58" max="58" width="12.28515625" style="17" customWidth="1"/>
    <col min="59" max="59" width="29.28515625" style="17" customWidth="1"/>
    <col min="60" max="60" width="9.28515625" style="17"/>
    <col min="61" max="62" width="12.42578125" style="17" customWidth="1"/>
    <col min="63" max="65" width="9.28515625" style="17"/>
    <col min="66" max="66" width="24.7109375" style="17" customWidth="1"/>
    <col min="67" max="67" width="17.42578125" style="17" customWidth="1"/>
    <col min="68" max="68" width="17" style="17" customWidth="1"/>
    <col min="69" max="69" width="40.7109375" style="17" customWidth="1"/>
    <col min="70" max="70" width="12.7109375" style="17" customWidth="1"/>
    <col min="71" max="71" width="9.28515625" style="17" customWidth="1"/>
    <col min="72" max="72" width="25.7109375" style="17" customWidth="1"/>
    <col min="73" max="73" width="21.5703125" style="17" bestFit="1" customWidth="1"/>
    <col min="74" max="74" width="9.7109375" style="17" customWidth="1"/>
    <col min="75" max="75" width="9.28515625" style="17"/>
    <col min="76" max="76" width="12.140625" style="17" customWidth="1"/>
    <col min="77" max="77" width="9.28515625" style="17"/>
    <col min="78" max="80" width="17.42578125" style="17" customWidth="1"/>
    <col min="81" max="81" width="13" style="17" customWidth="1"/>
    <col min="82" max="82" width="9.28515625" style="17"/>
    <col min="83" max="84" width="21.140625" style="17" customWidth="1"/>
    <col min="85" max="85" width="18.140625" style="17" customWidth="1"/>
    <col min="86" max="86" width="15.140625" style="17" customWidth="1"/>
    <col min="87" max="88" width="15.85546875" style="17" customWidth="1"/>
    <col min="89" max="89" width="15.42578125" style="17" customWidth="1"/>
    <col min="90" max="90" width="13.5703125" style="17" customWidth="1"/>
    <col min="91" max="91" width="16.140625" style="17" customWidth="1"/>
    <col min="92" max="92" width="13.140625" style="17" customWidth="1"/>
    <col min="93" max="93" width="12.140625" style="17" customWidth="1"/>
    <col min="94" max="94" width="14.28515625" style="17" customWidth="1"/>
    <col min="95" max="95" width="15.140625" style="17" customWidth="1"/>
    <col min="96" max="96" width="18.85546875" style="17" customWidth="1"/>
    <col min="97" max="97" width="19" style="17" customWidth="1"/>
    <col min="98" max="98" width="9.28515625" style="17"/>
    <col min="99" max="99" width="14.28515625" style="17" customWidth="1"/>
    <col min="100" max="101" width="11.28515625" style="17" customWidth="1"/>
    <col min="102" max="102" width="9.28515625" style="17"/>
    <col min="103" max="103" width="18.42578125" style="17" customWidth="1"/>
    <col min="104" max="105" width="9.28515625" style="17"/>
    <col min="106" max="106" width="53.140625" style="17" customWidth="1"/>
    <col min="107" max="108" width="12.42578125" style="17" customWidth="1"/>
    <col min="109" max="110" width="11.5703125" style="17" customWidth="1"/>
    <col min="111" max="16384" width="9.28515625" style="17"/>
  </cols>
  <sheetData>
    <row r="1" spans="1:129" s="117" customFormat="1" ht="48.75" customHeight="1" x14ac:dyDescent="0.25">
      <c r="A1" s="106" t="s">
        <v>6</v>
      </c>
      <c r="B1" s="106" t="s">
        <v>653</v>
      </c>
      <c r="C1" s="106" t="s">
        <v>654</v>
      </c>
      <c r="D1" s="106" t="s">
        <v>644</v>
      </c>
      <c r="E1" s="106" t="s">
        <v>681</v>
      </c>
      <c r="F1" s="106" t="s">
        <v>7</v>
      </c>
      <c r="G1" s="106" t="s">
        <v>639</v>
      </c>
      <c r="H1" s="106" t="s">
        <v>655</v>
      </c>
      <c r="I1" s="106" t="s">
        <v>595</v>
      </c>
      <c r="J1" s="106" t="s">
        <v>663</v>
      </c>
      <c r="K1" s="106" t="s">
        <v>679</v>
      </c>
      <c r="L1" s="106" t="s">
        <v>645</v>
      </c>
      <c r="M1" s="106" t="s">
        <v>656</v>
      </c>
      <c r="N1" s="107" t="s">
        <v>630</v>
      </c>
      <c r="O1" s="107" t="s">
        <v>638</v>
      </c>
      <c r="P1" s="108" t="s">
        <v>9</v>
      </c>
      <c r="Q1" s="108" t="s">
        <v>633</v>
      </c>
      <c r="R1" s="108" t="s">
        <v>10</v>
      </c>
      <c r="S1" s="108" t="s">
        <v>11</v>
      </c>
      <c r="T1" s="108" t="s">
        <v>12</v>
      </c>
      <c r="U1" s="108" t="s">
        <v>13</v>
      </c>
      <c r="V1" s="109" t="s">
        <v>14</v>
      </c>
      <c r="W1" s="109" t="s">
        <v>15</v>
      </c>
      <c r="X1" s="109" t="s">
        <v>16</v>
      </c>
      <c r="Y1" s="109" t="s">
        <v>17</v>
      </c>
      <c r="Z1" s="109" t="s">
        <v>18</v>
      </c>
      <c r="AA1" s="110" t="s">
        <v>19</v>
      </c>
      <c r="AB1" s="110" t="s">
        <v>20</v>
      </c>
      <c r="AC1" s="110" t="s">
        <v>21</v>
      </c>
      <c r="AD1" s="110" t="s">
        <v>22</v>
      </c>
      <c r="AE1" s="110" t="s">
        <v>719</v>
      </c>
      <c r="AF1" s="110" t="s">
        <v>23</v>
      </c>
      <c r="AG1" s="110" t="s">
        <v>24</v>
      </c>
      <c r="AH1" s="110" t="s">
        <v>25</v>
      </c>
      <c r="AI1" s="110" t="s">
        <v>26</v>
      </c>
      <c r="AJ1" s="110" t="s">
        <v>27</v>
      </c>
      <c r="AK1" s="110" t="s">
        <v>28</v>
      </c>
      <c r="AL1" s="110" t="s">
        <v>29</v>
      </c>
      <c r="AM1" s="110" t="s">
        <v>30</v>
      </c>
      <c r="AN1" s="110" t="s">
        <v>31</v>
      </c>
      <c r="AO1" s="110" t="s">
        <v>32</v>
      </c>
      <c r="AP1" s="110" t="s">
        <v>33</v>
      </c>
      <c r="AQ1" s="110" t="s">
        <v>34</v>
      </c>
      <c r="AR1" s="110" t="s">
        <v>35</v>
      </c>
      <c r="AS1" s="110" t="s">
        <v>36</v>
      </c>
      <c r="AT1" s="110" t="s">
        <v>37</v>
      </c>
      <c r="AU1" s="110" t="s">
        <v>38</v>
      </c>
      <c r="AV1" s="110" t="s">
        <v>39</v>
      </c>
      <c r="AW1" s="110" t="s">
        <v>40</v>
      </c>
      <c r="AX1" s="110" t="s">
        <v>41</v>
      </c>
      <c r="AY1" s="110" t="s">
        <v>42</v>
      </c>
      <c r="AZ1" s="107" t="s">
        <v>43</v>
      </c>
      <c r="BA1" s="107" t="s">
        <v>44</v>
      </c>
      <c r="BB1" s="107" t="s">
        <v>45</v>
      </c>
      <c r="BC1" s="107" t="s">
        <v>634</v>
      </c>
      <c r="BD1" s="107" t="s">
        <v>46</v>
      </c>
      <c r="BE1" s="107" t="s">
        <v>47</v>
      </c>
      <c r="BF1" s="118" t="s">
        <v>48</v>
      </c>
      <c r="BG1" s="111" t="s">
        <v>49</v>
      </c>
      <c r="BH1" s="111" t="s">
        <v>50</v>
      </c>
      <c r="BI1" s="112" t="s">
        <v>51</v>
      </c>
      <c r="BJ1" s="112" t="s">
        <v>736</v>
      </c>
      <c r="BK1" s="112" t="s">
        <v>52</v>
      </c>
      <c r="BL1" s="112" t="s">
        <v>53</v>
      </c>
      <c r="BM1" s="112" t="s">
        <v>54</v>
      </c>
      <c r="BN1" s="112" t="s">
        <v>55</v>
      </c>
      <c r="BO1" s="112" t="s">
        <v>56</v>
      </c>
      <c r="BP1" s="112" t="s">
        <v>57</v>
      </c>
      <c r="BQ1" s="112" t="s">
        <v>58</v>
      </c>
      <c r="BR1" s="112" t="s">
        <v>59</v>
      </c>
      <c r="BS1" s="112" t="s">
        <v>60</v>
      </c>
      <c r="BT1" s="112" t="s">
        <v>61</v>
      </c>
      <c r="BU1" s="112" t="s">
        <v>62</v>
      </c>
      <c r="BV1" s="112" t="s">
        <v>63</v>
      </c>
      <c r="BW1" s="112" t="s">
        <v>64</v>
      </c>
      <c r="BX1" s="112" t="s">
        <v>641</v>
      </c>
      <c r="BY1" s="112" t="s">
        <v>659</v>
      </c>
      <c r="BZ1" s="113" t="s">
        <v>65</v>
      </c>
      <c r="CA1" s="113" t="s">
        <v>66</v>
      </c>
      <c r="CB1" s="113" t="s">
        <v>67</v>
      </c>
      <c r="CC1" s="113" t="s">
        <v>657</v>
      </c>
      <c r="CD1" s="113" t="s">
        <v>660</v>
      </c>
      <c r="CE1" s="113" t="s">
        <v>68</v>
      </c>
      <c r="CF1" s="113" t="s">
        <v>69</v>
      </c>
      <c r="CG1" s="113" t="s">
        <v>70</v>
      </c>
      <c r="CH1" s="113" t="s">
        <v>71</v>
      </c>
      <c r="CI1" s="113" t="s">
        <v>72</v>
      </c>
      <c r="CJ1" s="113" t="s">
        <v>819</v>
      </c>
      <c r="CK1" s="113" t="s">
        <v>642</v>
      </c>
      <c r="CL1" s="113" t="s">
        <v>73</v>
      </c>
      <c r="CM1" s="113" t="s">
        <v>74</v>
      </c>
      <c r="CN1" s="113" t="s">
        <v>75</v>
      </c>
      <c r="CO1" s="113" t="s">
        <v>76</v>
      </c>
      <c r="CP1" s="113" t="s">
        <v>77</v>
      </c>
      <c r="CQ1" s="113" t="s">
        <v>643</v>
      </c>
      <c r="CR1" s="113" t="s">
        <v>78</v>
      </c>
      <c r="CS1" s="113" t="s">
        <v>79</v>
      </c>
      <c r="CT1" s="114" t="s">
        <v>658</v>
      </c>
      <c r="CU1" s="114" t="s">
        <v>80</v>
      </c>
      <c r="CV1" s="114" t="s">
        <v>81</v>
      </c>
      <c r="CW1" s="114" t="s">
        <v>648</v>
      </c>
      <c r="CX1" s="114" t="s">
        <v>649</v>
      </c>
      <c r="CY1" s="114" t="s">
        <v>650</v>
      </c>
      <c r="CZ1" s="114" t="s">
        <v>651</v>
      </c>
      <c r="DA1" s="114" t="s">
        <v>82</v>
      </c>
      <c r="DB1" s="114" t="s">
        <v>652</v>
      </c>
      <c r="DC1" s="114" t="s">
        <v>51</v>
      </c>
      <c r="DD1" s="116" t="s">
        <v>950</v>
      </c>
      <c r="DE1" s="116" t="s">
        <v>946</v>
      </c>
      <c r="DF1" s="114" t="s">
        <v>945</v>
      </c>
      <c r="DH1" s="114" t="s">
        <v>659</v>
      </c>
      <c r="DI1" s="146" t="s">
        <v>65</v>
      </c>
      <c r="DJ1" s="146" t="s">
        <v>66</v>
      </c>
      <c r="DK1" s="146" t="s">
        <v>67</v>
      </c>
      <c r="DL1" s="146" t="s">
        <v>657</v>
      </c>
      <c r="DM1" s="146" t="s">
        <v>660</v>
      </c>
      <c r="DN1" s="146" t="s">
        <v>68</v>
      </c>
      <c r="DO1" s="146" t="s">
        <v>69</v>
      </c>
      <c r="DP1" s="146" t="s">
        <v>70</v>
      </c>
      <c r="DQ1" s="146" t="s">
        <v>71</v>
      </c>
      <c r="DR1" s="146" t="s">
        <v>72</v>
      </c>
      <c r="DS1" s="146" t="s">
        <v>819</v>
      </c>
      <c r="DT1" s="146" t="s">
        <v>642</v>
      </c>
      <c r="DU1" s="146" t="s">
        <v>73</v>
      </c>
      <c r="DV1" s="146" t="s">
        <v>74</v>
      </c>
      <c r="DW1" s="146" t="s">
        <v>75</v>
      </c>
      <c r="DX1" s="146" t="s">
        <v>76</v>
      </c>
      <c r="DY1" s="146" t="s">
        <v>77</v>
      </c>
    </row>
    <row r="2" spans="1:129" s="117" customFormat="1" ht="17.25" customHeight="1" x14ac:dyDescent="0.25">
      <c r="A2" s="115"/>
      <c r="B2" s="115"/>
      <c r="C2" s="115"/>
      <c r="D2" s="115"/>
      <c r="E2" s="115"/>
      <c r="F2" s="115"/>
      <c r="G2" s="115" t="s">
        <v>682</v>
      </c>
      <c r="H2" s="115" t="s">
        <v>682</v>
      </c>
      <c r="I2" s="115" t="s">
        <v>682</v>
      </c>
      <c r="J2" s="115" t="s">
        <v>682</v>
      </c>
      <c r="K2" s="115" t="s">
        <v>682</v>
      </c>
      <c r="L2" s="115" t="s">
        <v>682</v>
      </c>
      <c r="M2" s="115"/>
      <c r="N2" s="115"/>
      <c r="O2" s="115"/>
      <c r="P2" s="115"/>
      <c r="Q2" s="115"/>
      <c r="R2" s="115"/>
      <c r="S2" s="115"/>
      <c r="T2" s="115"/>
      <c r="U2" s="115"/>
      <c r="V2" s="115"/>
      <c r="W2" s="115"/>
      <c r="X2" s="115"/>
      <c r="Y2" s="115"/>
      <c r="Z2" s="115"/>
      <c r="AA2" s="115" t="s">
        <v>682</v>
      </c>
      <c r="AB2" s="115" t="s">
        <v>682</v>
      </c>
      <c r="AC2" s="115" t="s">
        <v>682</v>
      </c>
      <c r="AD2" s="115" t="s">
        <v>682</v>
      </c>
      <c r="AE2" s="115"/>
      <c r="AF2" s="115" t="s">
        <v>682</v>
      </c>
      <c r="AG2" s="115"/>
      <c r="AH2" s="115"/>
      <c r="AI2" s="115"/>
      <c r="AJ2" s="115"/>
      <c r="AK2" s="115"/>
      <c r="AL2" s="115"/>
      <c r="AM2" s="115"/>
      <c r="AN2" s="115"/>
      <c r="AO2" s="115"/>
      <c r="AP2" s="115"/>
      <c r="AQ2" s="115"/>
      <c r="AR2" s="115"/>
      <c r="AS2" s="115" t="s">
        <v>682</v>
      </c>
      <c r="AT2" s="115"/>
      <c r="AU2" s="115"/>
      <c r="AV2" s="115" t="s">
        <v>682</v>
      </c>
      <c r="AW2" s="115"/>
      <c r="AX2" s="115" t="s">
        <v>682</v>
      </c>
      <c r="AY2" s="115"/>
      <c r="AZ2" s="115"/>
      <c r="BA2" s="115"/>
      <c r="BB2" s="115"/>
      <c r="BC2" s="115"/>
      <c r="BD2" s="115"/>
      <c r="BE2" s="115"/>
      <c r="BF2" s="115"/>
      <c r="BG2" s="115" t="s">
        <v>682</v>
      </c>
      <c r="BH2" s="115"/>
      <c r="BI2" s="115" t="s">
        <v>951</v>
      </c>
      <c r="BJ2" s="115"/>
      <c r="BK2" s="115"/>
      <c r="BL2" s="115"/>
      <c r="BM2" s="115"/>
      <c r="BN2" s="115" t="s">
        <v>682</v>
      </c>
      <c r="BO2" s="115"/>
      <c r="BP2" s="115" t="s">
        <v>682</v>
      </c>
      <c r="BQ2" s="115" t="s">
        <v>682</v>
      </c>
      <c r="BR2" s="115" t="s">
        <v>682</v>
      </c>
      <c r="BS2" s="115"/>
      <c r="BT2" s="115" t="s">
        <v>682</v>
      </c>
      <c r="BU2" s="115" t="s">
        <v>682</v>
      </c>
      <c r="BV2" s="115"/>
      <c r="BW2" s="115"/>
      <c r="BX2" s="115" t="s">
        <v>682</v>
      </c>
      <c r="BY2" s="115" t="s">
        <v>951</v>
      </c>
      <c r="BZ2" s="115" t="s">
        <v>951</v>
      </c>
      <c r="CA2" s="115" t="s">
        <v>951</v>
      </c>
      <c r="CB2" s="115" t="s">
        <v>951</v>
      </c>
      <c r="CC2" s="115" t="s">
        <v>951</v>
      </c>
      <c r="CD2" s="115" t="s">
        <v>951</v>
      </c>
      <c r="CE2" s="115" t="s">
        <v>951</v>
      </c>
      <c r="CF2" s="115" t="s">
        <v>951</v>
      </c>
      <c r="CG2" s="115" t="s">
        <v>951</v>
      </c>
      <c r="CH2" s="115" t="s">
        <v>951</v>
      </c>
      <c r="CI2" s="115" t="s">
        <v>951</v>
      </c>
      <c r="CJ2" s="115" t="s">
        <v>951</v>
      </c>
      <c r="CK2" s="115" t="s">
        <v>951</v>
      </c>
      <c r="CL2" s="115" t="s">
        <v>951</v>
      </c>
      <c r="CM2" s="115" t="s">
        <v>951</v>
      </c>
      <c r="CN2" s="115" t="s">
        <v>951</v>
      </c>
      <c r="CO2" s="115" t="s">
        <v>951</v>
      </c>
      <c r="CP2" s="115" t="s">
        <v>951</v>
      </c>
      <c r="CQ2" s="115"/>
      <c r="CR2" s="115"/>
      <c r="CS2" s="115"/>
      <c r="CT2" s="115"/>
      <c r="CU2" s="115"/>
      <c r="CV2" s="115" t="s">
        <v>682</v>
      </c>
      <c r="CW2" s="115"/>
      <c r="CX2" s="115" t="s">
        <v>682</v>
      </c>
      <c r="CY2" s="115"/>
      <c r="CZ2" s="115"/>
      <c r="DA2" s="115"/>
      <c r="DB2" s="115"/>
      <c r="DC2" s="115" t="s">
        <v>947</v>
      </c>
      <c r="DD2" s="115" t="s">
        <v>951</v>
      </c>
      <c r="DE2" s="115"/>
      <c r="DF2" s="115" t="s">
        <v>944</v>
      </c>
      <c r="DH2" s="115" t="s">
        <v>947</v>
      </c>
      <c r="DI2" s="115" t="s">
        <v>947</v>
      </c>
      <c r="DJ2" s="115" t="s">
        <v>947</v>
      </c>
      <c r="DK2" s="115" t="s">
        <v>947</v>
      </c>
      <c r="DL2" s="115" t="s">
        <v>947</v>
      </c>
      <c r="DM2" s="115" t="s">
        <v>947</v>
      </c>
      <c r="DN2" s="115" t="s">
        <v>947</v>
      </c>
      <c r="DO2" s="115" t="s">
        <v>947</v>
      </c>
      <c r="DP2" s="115" t="s">
        <v>947</v>
      </c>
      <c r="DQ2" s="115" t="s">
        <v>947</v>
      </c>
      <c r="DR2" s="115" t="s">
        <v>947</v>
      </c>
      <c r="DS2" s="115" t="s">
        <v>947</v>
      </c>
      <c r="DT2" s="115" t="s">
        <v>947</v>
      </c>
      <c r="DU2" s="115" t="s">
        <v>947</v>
      </c>
      <c r="DV2" s="115" t="s">
        <v>947</v>
      </c>
      <c r="DW2" s="115" t="s">
        <v>947</v>
      </c>
      <c r="DX2" s="115" t="s">
        <v>947</v>
      </c>
      <c r="DY2" s="115" t="s">
        <v>947</v>
      </c>
    </row>
    <row r="3" spans="1:129" s="94" customFormat="1" ht="15.6" customHeight="1" x14ac:dyDescent="0.2">
      <c r="A3" s="94" t="s">
        <v>695</v>
      </c>
      <c r="B3" s="94" t="s">
        <v>684</v>
      </c>
      <c r="C3" s="94">
        <v>2020</v>
      </c>
      <c r="D3" s="95" t="s">
        <v>740</v>
      </c>
      <c r="E3" s="94" t="s">
        <v>685</v>
      </c>
      <c r="F3" s="119" t="s">
        <v>686</v>
      </c>
      <c r="G3" s="86" t="s">
        <v>939</v>
      </c>
      <c r="H3" s="94" t="s">
        <v>661</v>
      </c>
      <c r="I3" s="94" t="s">
        <v>688</v>
      </c>
      <c r="J3" s="94" t="s">
        <v>84</v>
      </c>
      <c r="K3" s="94" t="s">
        <v>84</v>
      </c>
      <c r="L3" s="94" t="s">
        <v>84</v>
      </c>
      <c r="M3" s="94" t="s">
        <v>687</v>
      </c>
      <c r="N3" s="94" t="s">
        <v>287</v>
      </c>
      <c r="O3" s="94" t="s">
        <v>111</v>
      </c>
      <c r="P3" s="94" t="s">
        <v>143</v>
      </c>
      <c r="Q3" s="94" t="s">
        <v>143</v>
      </c>
      <c r="R3" s="94" t="s">
        <v>87</v>
      </c>
      <c r="S3" s="94" t="s">
        <v>693</v>
      </c>
      <c r="V3" s="94" t="s">
        <v>115</v>
      </c>
      <c r="W3" s="94">
        <v>1194</v>
      </c>
      <c r="X3" s="94">
        <v>1194</v>
      </c>
      <c r="AA3" s="94" t="s">
        <v>141</v>
      </c>
      <c r="AB3" s="94" t="s">
        <v>142</v>
      </c>
      <c r="AX3" s="76"/>
      <c r="AZ3" s="95" t="s">
        <v>364</v>
      </c>
      <c r="BA3" s="76" t="s">
        <v>187</v>
      </c>
      <c r="BB3" s="94" t="s">
        <v>99</v>
      </c>
      <c r="BC3" s="94" t="s">
        <v>189</v>
      </c>
      <c r="BD3" s="94" t="s">
        <v>196</v>
      </c>
      <c r="BE3" s="94" t="s">
        <v>694</v>
      </c>
      <c r="BG3" s="94" t="s">
        <v>243</v>
      </c>
      <c r="BH3" s="76" t="s">
        <v>691</v>
      </c>
      <c r="BI3" s="142">
        <f>DC3*DD3</f>
        <v>1.8566505246727469</v>
      </c>
      <c r="BJ3" s="76"/>
      <c r="BK3" s="76" t="s">
        <v>692</v>
      </c>
      <c r="BL3" s="76"/>
      <c r="BM3" s="76"/>
      <c r="BN3" s="95" t="s">
        <v>103</v>
      </c>
      <c r="BO3" s="95">
        <v>1</v>
      </c>
      <c r="BP3" s="95" t="s">
        <v>191</v>
      </c>
      <c r="BQ3" s="95" t="s">
        <v>152</v>
      </c>
      <c r="BR3" s="94" t="s">
        <v>105</v>
      </c>
      <c r="BS3" s="76" t="s">
        <v>708</v>
      </c>
      <c r="BT3" s="95" t="s">
        <v>197</v>
      </c>
      <c r="BU3" s="94" t="s">
        <v>131</v>
      </c>
      <c r="BV3" s="76" t="s">
        <v>690</v>
      </c>
      <c r="BW3" s="27">
        <v>2017</v>
      </c>
      <c r="BX3" s="95" t="s">
        <v>119</v>
      </c>
      <c r="BY3" s="76"/>
      <c r="BZ3" s="76"/>
      <c r="CA3" s="76"/>
      <c r="CB3" s="76"/>
      <c r="CC3" s="76"/>
      <c r="CD3" s="76"/>
      <c r="CE3" s="76"/>
      <c r="CF3" s="76"/>
      <c r="CG3" s="76"/>
      <c r="CH3" s="76"/>
      <c r="CI3" s="76"/>
      <c r="CJ3" s="76"/>
      <c r="CK3" s="76"/>
      <c r="CL3" s="76"/>
      <c r="CM3" s="76"/>
      <c r="CN3" s="76"/>
      <c r="CO3" s="76"/>
      <c r="CP3" s="76"/>
      <c r="CS3" s="76"/>
      <c r="CT3" s="76"/>
      <c r="CU3" s="76"/>
      <c r="CV3" s="94" t="s">
        <v>172</v>
      </c>
      <c r="CW3" s="95"/>
      <c r="CX3" s="94" t="s">
        <v>157</v>
      </c>
      <c r="DB3" s="94" t="s">
        <v>707</v>
      </c>
      <c r="DC3" s="76">
        <v>1.76</v>
      </c>
      <c r="DD3" s="141">
        <f>'Column links and dropdown'!$AI$2/HLOOKUP(BW3,'Column links and dropdown'!$R$1:$AI$2,2)</f>
        <v>1.054915070836788</v>
      </c>
      <c r="DH3" s="76"/>
      <c r="DI3" s="76"/>
      <c r="DJ3" s="76"/>
      <c r="DK3" s="76"/>
      <c r="DL3" s="76"/>
      <c r="DM3" s="76"/>
      <c r="DN3" s="76"/>
      <c r="DO3" s="76"/>
      <c r="DP3" s="76"/>
      <c r="DQ3" s="76"/>
      <c r="DR3" s="76"/>
      <c r="DS3" s="76"/>
      <c r="DT3" s="76"/>
      <c r="DU3" s="76"/>
      <c r="DV3" s="76"/>
      <c r="DW3" s="76"/>
      <c r="DX3" s="76"/>
      <c r="DY3" s="76"/>
    </row>
    <row r="4" spans="1:129" s="84" customFormat="1" ht="15.75" customHeight="1" x14ac:dyDescent="0.2">
      <c r="A4" s="27" t="s">
        <v>704</v>
      </c>
      <c r="B4" s="27" t="s">
        <v>703</v>
      </c>
      <c r="C4" s="27">
        <v>2017</v>
      </c>
      <c r="D4" s="90" t="s">
        <v>743</v>
      </c>
      <c r="E4" s="27" t="s">
        <v>705</v>
      </c>
      <c r="F4" s="120" t="s">
        <v>744</v>
      </c>
      <c r="G4" s="86" t="s">
        <v>939</v>
      </c>
      <c r="H4" s="27" t="s">
        <v>661</v>
      </c>
      <c r="I4" s="27" t="s">
        <v>664</v>
      </c>
      <c r="J4" s="27" t="s">
        <v>729</v>
      </c>
      <c r="K4" s="27" t="s">
        <v>646</v>
      </c>
      <c r="L4" s="27" t="s">
        <v>143</v>
      </c>
      <c r="M4" s="27" t="s">
        <v>727</v>
      </c>
      <c r="N4" s="27" t="s">
        <v>689</v>
      </c>
      <c r="O4" s="27" t="s">
        <v>158</v>
      </c>
      <c r="P4" s="27" t="s">
        <v>86</v>
      </c>
      <c r="Q4" s="27" t="s">
        <v>717</v>
      </c>
      <c r="R4" s="27" t="s">
        <v>199</v>
      </c>
      <c r="S4" s="27" t="s">
        <v>731</v>
      </c>
      <c r="T4" s="27" t="s">
        <v>732</v>
      </c>
      <c r="U4" s="27" t="s">
        <v>89</v>
      </c>
      <c r="V4" s="27" t="s">
        <v>115</v>
      </c>
      <c r="W4" s="27"/>
      <c r="X4" s="27">
        <v>168206</v>
      </c>
      <c r="Y4" s="27">
        <v>1</v>
      </c>
      <c r="Z4" s="27" t="s">
        <v>733</v>
      </c>
      <c r="AA4" s="27" t="s">
        <v>141</v>
      </c>
      <c r="AB4" s="27"/>
      <c r="AC4" s="27"/>
      <c r="AD4" s="27"/>
      <c r="AE4" s="27"/>
      <c r="AF4" s="27"/>
      <c r="AG4" s="27"/>
      <c r="AH4" s="27"/>
      <c r="AI4" s="27"/>
      <c r="AJ4" s="27"/>
      <c r="AK4" s="27"/>
      <c r="AL4" s="27"/>
      <c r="AM4" s="27"/>
      <c r="AN4" s="27"/>
      <c r="AO4" s="27"/>
      <c r="AP4" s="27"/>
      <c r="AQ4" s="27"/>
      <c r="AR4" s="27"/>
      <c r="AS4" s="27"/>
      <c r="AT4" s="27"/>
      <c r="AU4" s="27"/>
      <c r="AV4" s="27"/>
      <c r="AW4" s="27"/>
      <c r="AX4" s="91"/>
      <c r="AY4" s="27"/>
      <c r="AZ4" s="77" t="s">
        <v>504</v>
      </c>
      <c r="BA4" s="91" t="s">
        <v>124</v>
      </c>
      <c r="BB4" s="27" t="s">
        <v>125</v>
      </c>
      <c r="BC4" s="27" t="s">
        <v>189</v>
      </c>
      <c r="BD4" s="84" t="s">
        <v>196</v>
      </c>
      <c r="BE4" s="27" t="s">
        <v>728</v>
      </c>
      <c r="BF4" s="27"/>
      <c r="BG4" s="27" t="s">
        <v>237</v>
      </c>
      <c r="BH4" s="27" t="s">
        <v>734</v>
      </c>
      <c r="BI4" s="143">
        <f t="shared" ref="BI4:BI27" si="0">DC4*DD4</f>
        <v>3559989.8099791785</v>
      </c>
      <c r="BJ4" s="92"/>
      <c r="BK4" s="27"/>
      <c r="BL4" s="27"/>
      <c r="BM4" s="27"/>
      <c r="BN4" s="93" t="s">
        <v>249</v>
      </c>
      <c r="BO4" s="93">
        <v>3</v>
      </c>
      <c r="BP4" s="77" t="s">
        <v>191</v>
      </c>
      <c r="BQ4" s="88" t="s">
        <v>152</v>
      </c>
      <c r="BR4" s="50" t="s">
        <v>8</v>
      </c>
      <c r="BS4" s="27" t="s">
        <v>730</v>
      </c>
      <c r="BT4" s="77" t="s">
        <v>197</v>
      </c>
      <c r="BU4" s="94" t="s">
        <v>131</v>
      </c>
      <c r="BV4" s="27"/>
      <c r="BW4" s="27">
        <v>2015</v>
      </c>
      <c r="BX4" s="102" t="s">
        <v>119</v>
      </c>
      <c r="BY4" s="27"/>
      <c r="BZ4" s="27"/>
      <c r="CA4" s="27"/>
      <c r="CB4" s="27"/>
      <c r="CC4" s="27"/>
      <c r="CD4" s="27"/>
      <c r="CE4" s="27"/>
      <c r="CF4" s="27"/>
      <c r="CG4" s="27"/>
      <c r="CH4" s="27"/>
      <c r="CI4" s="27"/>
      <c r="CJ4" s="27"/>
      <c r="CK4" s="27"/>
      <c r="CL4" s="27"/>
      <c r="CM4" s="27"/>
      <c r="CN4" s="27"/>
      <c r="CO4" s="27"/>
      <c r="CP4" s="27"/>
      <c r="CQ4" s="27"/>
      <c r="CR4" s="27"/>
      <c r="CS4" s="27"/>
      <c r="CT4" s="27"/>
      <c r="CU4" s="27"/>
      <c r="CV4" s="27" t="s">
        <v>108</v>
      </c>
      <c r="CW4" s="27" t="s">
        <v>739</v>
      </c>
      <c r="CX4" s="27" t="s">
        <v>109</v>
      </c>
      <c r="CY4" s="27" t="s">
        <v>938</v>
      </c>
      <c r="CZ4" s="27"/>
      <c r="DA4" s="27"/>
      <c r="DB4" s="27" t="s">
        <v>745</v>
      </c>
      <c r="DC4" s="92">
        <v>3278000</v>
      </c>
      <c r="DD4" s="141">
        <f>'Column links and dropdown'!$AI$2/HLOOKUP(BW4,'Column links and dropdown'!$R$1:$AI$2,2)</f>
        <v>1.0860249572846792</v>
      </c>
      <c r="DH4" s="27"/>
      <c r="DI4" s="27"/>
      <c r="DJ4" s="27"/>
      <c r="DK4" s="27"/>
      <c r="DL4" s="27"/>
      <c r="DM4" s="27"/>
      <c r="DN4" s="27"/>
      <c r="DO4" s="27"/>
      <c r="DP4" s="27"/>
      <c r="DQ4" s="27"/>
      <c r="DR4" s="27"/>
      <c r="DS4" s="27"/>
      <c r="DT4" s="27"/>
      <c r="DU4" s="27"/>
      <c r="DV4" s="27"/>
      <c r="DW4" s="27"/>
      <c r="DX4" s="27"/>
      <c r="DY4" s="27"/>
    </row>
    <row r="5" spans="1:129" s="84" customFormat="1" x14ac:dyDescent="0.2">
      <c r="A5" s="27" t="s">
        <v>704</v>
      </c>
      <c r="B5" s="27" t="s">
        <v>703</v>
      </c>
      <c r="C5" s="27">
        <v>2017</v>
      </c>
      <c r="D5" s="90" t="s">
        <v>743</v>
      </c>
      <c r="E5" s="27" t="s">
        <v>705</v>
      </c>
      <c r="F5" s="120" t="s">
        <v>744</v>
      </c>
      <c r="G5" s="86" t="s">
        <v>939</v>
      </c>
      <c r="H5" s="27" t="s">
        <v>661</v>
      </c>
      <c r="I5" s="27" t="s">
        <v>664</v>
      </c>
      <c r="J5" s="27" t="s">
        <v>729</v>
      </c>
      <c r="K5" s="27" t="s">
        <v>646</v>
      </c>
      <c r="L5" s="27" t="s">
        <v>143</v>
      </c>
      <c r="M5" s="27" t="s">
        <v>727</v>
      </c>
      <c r="N5" s="27" t="s">
        <v>689</v>
      </c>
      <c r="O5" s="27" t="s">
        <v>158</v>
      </c>
      <c r="P5" s="27" t="s">
        <v>86</v>
      </c>
      <c r="Q5" s="27" t="s">
        <v>717</v>
      </c>
      <c r="R5" s="27" t="s">
        <v>199</v>
      </c>
      <c r="S5" s="27" t="s">
        <v>731</v>
      </c>
      <c r="T5" s="27" t="s">
        <v>732</v>
      </c>
      <c r="U5" s="27" t="s">
        <v>89</v>
      </c>
      <c r="V5" s="27" t="s">
        <v>115</v>
      </c>
      <c r="W5" s="27"/>
      <c r="X5" s="27">
        <v>168206</v>
      </c>
      <c r="Y5" s="27">
        <v>1</v>
      </c>
      <c r="Z5" s="27" t="s">
        <v>733</v>
      </c>
      <c r="AA5" s="27" t="s">
        <v>141</v>
      </c>
      <c r="AB5" s="27"/>
      <c r="AC5" s="27"/>
      <c r="AD5" s="27"/>
      <c r="AE5" s="27"/>
      <c r="AF5" s="27"/>
      <c r="AG5" s="27"/>
      <c r="AH5" s="27"/>
      <c r="AI5" s="27"/>
      <c r="AJ5" s="27"/>
      <c r="AK5" s="27"/>
      <c r="AL5" s="27"/>
      <c r="AM5" s="27"/>
      <c r="AN5" s="27"/>
      <c r="AO5" s="27"/>
      <c r="AP5" s="27"/>
      <c r="AQ5" s="27"/>
      <c r="AR5" s="27"/>
      <c r="AS5" s="27"/>
      <c r="AT5" s="27"/>
      <c r="AU5" s="27"/>
      <c r="AV5" s="27"/>
      <c r="AW5" s="27"/>
      <c r="AX5" s="91"/>
      <c r="AY5" s="27"/>
      <c r="AZ5" s="77" t="s">
        <v>504</v>
      </c>
      <c r="BA5" s="91" t="s">
        <v>124</v>
      </c>
      <c r="BB5" s="27" t="s">
        <v>125</v>
      </c>
      <c r="BC5" s="27" t="s">
        <v>189</v>
      </c>
      <c r="BD5" s="84" t="s">
        <v>196</v>
      </c>
      <c r="BE5" s="27" t="s">
        <v>728</v>
      </c>
      <c r="BF5" s="27"/>
      <c r="BG5" s="27" t="s">
        <v>253</v>
      </c>
      <c r="BH5" s="27" t="s">
        <v>738</v>
      </c>
      <c r="BI5" s="143">
        <f t="shared" si="0"/>
        <v>837308.95169212832</v>
      </c>
      <c r="BJ5" s="92"/>
      <c r="BK5" s="27"/>
      <c r="BL5" s="27"/>
      <c r="BM5" s="27"/>
      <c r="BN5" s="93" t="s">
        <v>143</v>
      </c>
      <c r="BO5" s="93">
        <v>3</v>
      </c>
      <c r="BP5" s="77" t="s">
        <v>191</v>
      </c>
      <c r="BQ5" s="88" t="s">
        <v>152</v>
      </c>
      <c r="BR5" s="50" t="s">
        <v>8</v>
      </c>
      <c r="BS5" s="27" t="s">
        <v>730</v>
      </c>
      <c r="BT5" s="77" t="s">
        <v>197</v>
      </c>
      <c r="BU5" s="94" t="s">
        <v>131</v>
      </c>
      <c r="BV5" s="27"/>
      <c r="BW5" s="27">
        <v>2015</v>
      </c>
      <c r="BX5" s="102" t="s">
        <v>119</v>
      </c>
      <c r="BY5" s="27"/>
      <c r="BZ5" s="27"/>
      <c r="CA5" s="27"/>
      <c r="CB5" s="27"/>
      <c r="CC5" s="27"/>
      <c r="CD5" s="27"/>
      <c r="CE5" s="27"/>
      <c r="CF5" s="27"/>
      <c r="CG5" s="27"/>
      <c r="CH5" s="27"/>
      <c r="CI5" s="27"/>
      <c r="CJ5" s="27"/>
      <c r="CK5" s="27"/>
      <c r="CL5" s="27"/>
      <c r="CM5" s="27"/>
      <c r="CN5" s="27"/>
      <c r="CO5" s="27"/>
      <c r="CP5" s="27"/>
      <c r="CQ5" s="27"/>
      <c r="CR5" s="27"/>
      <c r="CS5" s="27"/>
      <c r="CT5" s="27"/>
      <c r="CU5" s="27"/>
      <c r="CV5" s="27" t="s">
        <v>108</v>
      </c>
      <c r="CW5" s="27" t="s">
        <v>739</v>
      </c>
      <c r="CX5" s="27" t="s">
        <v>109</v>
      </c>
      <c r="CY5" s="27" t="s">
        <v>938</v>
      </c>
      <c r="CZ5" s="27"/>
      <c r="DA5" s="27"/>
      <c r="DB5" s="27" t="s">
        <v>745</v>
      </c>
      <c r="DC5" s="92">
        <v>770985</v>
      </c>
      <c r="DD5" s="141">
        <f>'Column links and dropdown'!$AI$2/HLOOKUP(BW5,'Column links and dropdown'!$R$1:$AI$2,2)</f>
        <v>1.0860249572846792</v>
      </c>
      <c r="DH5" s="27"/>
      <c r="DI5" s="27"/>
      <c r="DJ5" s="27"/>
      <c r="DK5" s="27"/>
      <c r="DL5" s="27"/>
      <c r="DM5" s="27"/>
      <c r="DN5" s="27"/>
      <c r="DO5" s="27"/>
      <c r="DP5" s="27"/>
      <c r="DQ5" s="27"/>
      <c r="DR5" s="27"/>
      <c r="DS5" s="27"/>
      <c r="DT5" s="27"/>
      <c r="DU5" s="27"/>
      <c r="DV5" s="27"/>
      <c r="DW5" s="27"/>
      <c r="DX5" s="27"/>
      <c r="DY5" s="27"/>
    </row>
    <row r="6" spans="1:129" s="84" customFormat="1" x14ac:dyDescent="0.2">
      <c r="A6" s="27" t="s">
        <v>704</v>
      </c>
      <c r="B6" s="27" t="s">
        <v>703</v>
      </c>
      <c r="C6" s="27">
        <v>2017</v>
      </c>
      <c r="D6" s="90" t="s">
        <v>743</v>
      </c>
      <c r="E6" s="27" t="s">
        <v>705</v>
      </c>
      <c r="F6" s="120" t="s">
        <v>744</v>
      </c>
      <c r="G6" s="86" t="s">
        <v>939</v>
      </c>
      <c r="H6" s="27" t="s">
        <v>661</v>
      </c>
      <c r="I6" s="27" t="s">
        <v>664</v>
      </c>
      <c r="J6" s="27" t="s">
        <v>729</v>
      </c>
      <c r="K6" s="27" t="s">
        <v>646</v>
      </c>
      <c r="L6" s="27" t="s">
        <v>143</v>
      </c>
      <c r="M6" s="27" t="s">
        <v>727</v>
      </c>
      <c r="N6" s="27" t="s">
        <v>689</v>
      </c>
      <c r="O6" s="27" t="s">
        <v>158</v>
      </c>
      <c r="P6" s="27" t="s">
        <v>86</v>
      </c>
      <c r="Q6" s="27" t="s">
        <v>717</v>
      </c>
      <c r="R6" s="27" t="s">
        <v>199</v>
      </c>
      <c r="S6" s="27" t="s">
        <v>731</v>
      </c>
      <c r="T6" s="27" t="s">
        <v>732</v>
      </c>
      <c r="U6" s="27" t="s">
        <v>89</v>
      </c>
      <c r="V6" s="27" t="s">
        <v>115</v>
      </c>
      <c r="W6" s="27"/>
      <c r="X6" s="27">
        <v>168206</v>
      </c>
      <c r="Y6" s="27">
        <v>1</v>
      </c>
      <c r="Z6" s="27" t="s">
        <v>733</v>
      </c>
      <c r="AA6" s="27" t="s">
        <v>141</v>
      </c>
      <c r="AB6" s="27"/>
      <c r="AC6" s="27"/>
      <c r="AD6" s="27"/>
      <c r="AE6" s="27"/>
      <c r="AF6" s="27"/>
      <c r="AG6" s="27"/>
      <c r="AH6" s="27"/>
      <c r="AI6" s="27"/>
      <c r="AJ6" s="27"/>
      <c r="AK6" s="27"/>
      <c r="AL6" s="27"/>
      <c r="AM6" s="27"/>
      <c r="AN6" s="27"/>
      <c r="AO6" s="27"/>
      <c r="AP6" s="27"/>
      <c r="AQ6" s="27"/>
      <c r="AR6" s="27"/>
      <c r="AS6" s="27"/>
      <c r="AT6" s="27"/>
      <c r="AU6" s="27"/>
      <c r="AV6" s="27"/>
      <c r="AW6" s="27"/>
      <c r="AX6" s="91"/>
      <c r="AY6" s="27"/>
      <c r="AZ6" s="77" t="s">
        <v>504</v>
      </c>
      <c r="BA6" s="91" t="s">
        <v>124</v>
      </c>
      <c r="BB6" s="27" t="s">
        <v>125</v>
      </c>
      <c r="BC6" s="27" t="s">
        <v>189</v>
      </c>
      <c r="BD6" s="84" t="s">
        <v>196</v>
      </c>
      <c r="BE6" s="27" t="s">
        <v>728</v>
      </c>
      <c r="BF6" s="27"/>
      <c r="BG6" s="27" t="s">
        <v>243</v>
      </c>
      <c r="BH6" s="27" t="s">
        <v>735</v>
      </c>
      <c r="BI6" s="142">
        <f t="shared" si="0"/>
        <v>21.177486667051244</v>
      </c>
      <c r="BJ6" s="27" t="s">
        <v>737</v>
      </c>
      <c r="BK6" s="27"/>
      <c r="BL6" s="27"/>
      <c r="BM6" s="27"/>
      <c r="BN6" s="93" t="s">
        <v>723</v>
      </c>
      <c r="BO6" s="93">
        <v>3</v>
      </c>
      <c r="BP6" s="77" t="s">
        <v>191</v>
      </c>
      <c r="BQ6" s="88" t="s">
        <v>152</v>
      </c>
      <c r="BR6" s="50" t="s">
        <v>105</v>
      </c>
      <c r="BS6" s="27" t="s">
        <v>730</v>
      </c>
      <c r="BT6" s="77" t="s">
        <v>197</v>
      </c>
      <c r="BU6" s="94" t="s">
        <v>131</v>
      </c>
      <c r="BV6" s="27"/>
      <c r="BW6" s="27">
        <v>2015</v>
      </c>
      <c r="BX6" s="102" t="s">
        <v>119</v>
      </c>
      <c r="BY6" s="27"/>
      <c r="BZ6" s="27"/>
      <c r="CA6" s="27"/>
      <c r="CB6" s="27"/>
      <c r="CC6" s="27"/>
      <c r="CD6" s="27"/>
      <c r="CE6" s="27"/>
      <c r="CF6" s="27"/>
      <c r="CG6" s="27"/>
      <c r="CH6" s="27"/>
      <c r="CI6" s="27"/>
      <c r="CJ6" s="27"/>
      <c r="CK6" s="27"/>
      <c r="CL6" s="27"/>
      <c r="CM6" s="27"/>
      <c r="CN6" s="27"/>
      <c r="CO6" s="27"/>
      <c r="CP6" s="27"/>
      <c r="CQ6" s="27"/>
      <c r="CR6" s="27"/>
      <c r="CS6" s="27"/>
      <c r="CT6" s="27"/>
      <c r="CU6" s="27"/>
      <c r="CV6" s="27" t="s">
        <v>108</v>
      </c>
      <c r="CW6" s="27" t="s">
        <v>739</v>
      </c>
      <c r="CX6" s="27" t="s">
        <v>109</v>
      </c>
      <c r="CY6" s="27" t="s">
        <v>938</v>
      </c>
      <c r="CZ6" s="27"/>
      <c r="DA6" s="27"/>
      <c r="DB6" s="27" t="s">
        <v>745</v>
      </c>
      <c r="DC6" s="27">
        <v>19.5</v>
      </c>
      <c r="DD6" s="141">
        <f>'Column links and dropdown'!$AI$2/HLOOKUP(BW6,'Column links and dropdown'!$R$1:$AI$2,2)</f>
        <v>1.0860249572846792</v>
      </c>
      <c r="DH6" s="27"/>
      <c r="DI6" s="27"/>
      <c r="DJ6" s="27"/>
      <c r="DK6" s="27"/>
      <c r="DL6" s="27"/>
      <c r="DM6" s="27"/>
      <c r="DN6" s="27"/>
      <c r="DO6" s="27"/>
      <c r="DP6" s="27"/>
      <c r="DQ6" s="27"/>
      <c r="DR6" s="27"/>
      <c r="DS6" s="27"/>
      <c r="DT6" s="27"/>
      <c r="DU6" s="27"/>
      <c r="DV6" s="27"/>
      <c r="DW6" s="27"/>
      <c r="DX6" s="27"/>
      <c r="DY6" s="27"/>
    </row>
    <row r="7" spans="1:129" s="84" customFormat="1" x14ac:dyDescent="0.2">
      <c r="A7" s="27" t="s">
        <v>704</v>
      </c>
      <c r="B7" s="27" t="s">
        <v>703</v>
      </c>
      <c r="C7" s="27">
        <v>2017</v>
      </c>
      <c r="D7" s="90" t="s">
        <v>743</v>
      </c>
      <c r="E7" s="27" t="s">
        <v>705</v>
      </c>
      <c r="F7" s="120" t="s">
        <v>744</v>
      </c>
      <c r="G7" s="86" t="s">
        <v>939</v>
      </c>
      <c r="H7" s="27" t="s">
        <v>661</v>
      </c>
      <c r="I7" s="27" t="s">
        <v>664</v>
      </c>
      <c r="J7" s="27" t="s">
        <v>729</v>
      </c>
      <c r="K7" s="27" t="s">
        <v>646</v>
      </c>
      <c r="L7" s="27" t="s">
        <v>143</v>
      </c>
      <c r="M7" s="27" t="s">
        <v>727</v>
      </c>
      <c r="N7" s="27" t="s">
        <v>689</v>
      </c>
      <c r="O7" s="27" t="s">
        <v>158</v>
      </c>
      <c r="P7" s="27" t="s">
        <v>86</v>
      </c>
      <c r="Q7" s="27" t="s">
        <v>717</v>
      </c>
      <c r="R7" s="27" t="s">
        <v>199</v>
      </c>
      <c r="S7" s="27" t="s">
        <v>731</v>
      </c>
      <c r="T7" s="27" t="s">
        <v>732</v>
      </c>
      <c r="U7" s="27" t="s">
        <v>89</v>
      </c>
      <c r="V7" s="27" t="s">
        <v>115</v>
      </c>
      <c r="W7" s="27"/>
      <c r="X7" s="27">
        <v>168206</v>
      </c>
      <c r="Y7" s="27">
        <v>1</v>
      </c>
      <c r="Z7" s="27" t="s">
        <v>733</v>
      </c>
      <c r="AA7" s="27" t="s">
        <v>141</v>
      </c>
      <c r="AB7" s="27"/>
      <c r="AC7" s="27"/>
      <c r="AD7" s="27"/>
      <c r="AE7" s="27"/>
      <c r="AF7" s="27"/>
      <c r="AG7" s="27"/>
      <c r="AH7" s="27"/>
      <c r="AI7" s="27"/>
      <c r="AJ7" s="27"/>
      <c r="AK7" s="27"/>
      <c r="AL7" s="27"/>
      <c r="AM7" s="27"/>
      <c r="AN7" s="27"/>
      <c r="AO7" s="27"/>
      <c r="AP7" s="27"/>
      <c r="AQ7" s="27"/>
      <c r="AR7" s="27"/>
      <c r="AS7" s="27"/>
      <c r="AT7" s="27"/>
      <c r="AU7" s="27"/>
      <c r="AV7" s="27"/>
      <c r="AW7" s="27"/>
      <c r="AX7" s="91"/>
      <c r="AY7" s="27"/>
      <c r="AZ7" s="77" t="s">
        <v>504</v>
      </c>
      <c r="BA7" s="91" t="s">
        <v>124</v>
      </c>
      <c r="BB7" s="27" t="s">
        <v>125</v>
      </c>
      <c r="BC7" s="27" t="s">
        <v>189</v>
      </c>
      <c r="BD7" s="84" t="s">
        <v>196</v>
      </c>
      <c r="BE7" s="27" t="s">
        <v>728</v>
      </c>
      <c r="BF7" s="27"/>
      <c r="BG7" s="27" t="s">
        <v>248</v>
      </c>
      <c r="BH7" s="27" t="s">
        <v>706</v>
      </c>
      <c r="BI7" s="142">
        <f t="shared" si="0"/>
        <v>4.6481868171784271</v>
      </c>
      <c r="BJ7" s="27"/>
      <c r="BK7" s="27"/>
      <c r="BL7" s="27"/>
      <c r="BM7" s="27"/>
      <c r="BN7" s="93" t="s">
        <v>723</v>
      </c>
      <c r="BO7" s="93">
        <v>3</v>
      </c>
      <c r="BP7" s="77" t="s">
        <v>191</v>
      </c>
      <c r="BQ7" s="88" t="s">
        <v>152</v>
      </c>
      <c r="BR7" s="50" t="s">
        <v>105</v>
      </c>
      <c r="BS7" s="27" t="s">
        <v>730</v>
      </c>
      <c r="BT7" s="77" t="s">
        <v>197</v>
      </c>
      <c r="BU7" s="94" t="s">
        <v>131</v>
      </c>
      <c r="BV7" s="27"/>
      <c r="BW7" s="27">
        <v>2015</v>
      </c>
      <c r="BX7" s="102" t="s">
        <v>119</v>
      </c>
      <c r="BY7" s="27"/>
      <c r="BZ7" s="27"/>
      <c r="CA7" s="27"/>
      <c r="CB7" s="27"/>
      <c r="CC7" s="27"/>
      <c r="CD7" s="27"/>
      <c r="CE7" s="27"/>
      <c r="CF7" s="27"/>
      <c r="CG7" s="27"/>
      <c r="CH7" s="27"/>
      <c r="CI7" s="27"/>
      <c r="CJ7" s="27"/>
      <c r="CK7" s="27"/>
      <c r="CL7" s="27"/>
      <c r="CM7" s="27"/>
      <c r="CN7" s="27"/>
      <c r="CO7" s="27"/>
      <c r="CP7" s="27"/>
      <c r="CQ7" s="27"/>
      <c r="CR7" s="27"/>
      <c r="CS7" s="27"/>
      <c r="CT7" s="27"/>
      <c r="CU7" s="27"/>
      <c r="CV7" s="27" t="s">
        <v>108</v>
      </c>
      <c r="CW7" s="27" t="s">
        <v>739</v>
      </c>
      <c r="CX7" s="27" t="s">
        <v>109</v>
      </c>
      <c r="CY7" s="27" t="s">
        <v>938</v>
      </c>
      <c r="CZ7" s="27"/>
      <c r="DA7" s="27"/>
      <c r="DB7" s="27" t="s">
        <v>745</v>
      </c>
      <c r="DC7" s="27">
        <v>4.28</v>
      </c>
      <c r="DD7" s="141">
        <f>'Column links and dropdown'!$AI$2/HLOOKUP(BW7,'Column links and dropdown'!$R$1:$AI$2,2)</f>
        <v>1.0860249572846792</v>
      </c>
      <c r="DH7" s="27"/>
      <c r="DI7" s="27"/>
      <c r="DJ7" s="27"/>
      <c r="DK7" s="27"/>
      <c r="DL7" s="27"/>
      <c r="DM7" s="27"/>
      <c r="DN7" s="27"/>
      <c r="DO7" s="27"/>
      <c r="DP7" s="27"/>
      <c r="DQ7" s="27"/>
      <c r="DR7" s="27"/>
      <c r="DS7" s="27"/>
      <c r="DT7" s="27"/>
      <c r="DU7" s="27"/>
      <c r="DV7" s="27"/>
      <c r="DW7" s="27"/>
      <c r="DX7" s="27"/>
      <c r="DY7" s="27"/>
    </row>
    <row r="8" spans="1:129" s="84" customFormat="1" x14ac:dyDescent="0.2">
      <c r="A8" s="27" t="s">
        <v>877</v>
      </c>
      <c r="B8" s="27" t="s">
        <v>878</v>
      </c>
      <c r="C8" s="27">
        <v>2013</v>
      </c>
      <c r="D8" s="27" t="s">
        <v>880</v>
      </c>
      <c r="E8" s="27" t="s">
        <v>879</v>
      </c>
      <c r="F8" s="120" t="s">
        <v>881</v>
      </c>
      <c r="G8" s="86" t="s">
        <v>939</v>
      </c>
      <c r="H8" s="27" t="s">
        <v>661</v>
      </c>
      <c r="I8" s="27" t="s">
        <v>664</v>
      </c>
      <c r="J8" s="27" t="s">
        <v>596</v>
      </c>
      <c r="K8" s="27" t="s">
        <v>600</v>
      </c>
      <c r="L8" s="27" t="s">
        <v>611</v>
      </c>
      <c r="M8" s="27" t="s">
        <v>867</v>
      </c>
      <c r="N8" s="27" t="s">
        <v>134</v>
      </c>
      <c r="O8" s="27" t="s">
        <v>85</v>
      </c>
      <c r="P8" s="27" t="s">
        <v>86</v>
      </c>
      <c r="Q8" s="27" t="s">
        <v>717</v>
      </c>
      <c r="R8" s="27" t="s">
        <v>199</v>
      </c>
      <c r="S8" s="27" t="s">
        <v>876</v>
      </c>
      <c r="T8" s="27" t="s">
        <v>875</v>
      </c>
      <c r="U8" s="27" t="s">
        <v>89</v>
      </c>
      <c r="V8" s="27" t="s">
        <v>115</v>
      </c>
      <c r="W8" s="27" t="s">
        <v>84</v>
      </c>
      <c r="X8" s="27">
        <v>4241</v>
      </c>
      <c r="Y8" s="27"/>
      <c r="Z8" s="27" t="s">
        <v>874</v>
      </c>
      <c r="AA8" s="27" t="s">
        <v>141</v>
      </c>
      <c r="AB8" s="27"/>
      <c r="AC8" s="27"/>
      <c r="AD8" s="27"/>
      <c r="AE8" s="27"/>
      <c r="AF8" s="27" t="s">
        <v>119</v>
      </c>
      <c r="AG8" s="27"/>
      <c r="AH8" s="27"/>
      <c r="AI8" s="27"/>
      <c r="AJ8" s="27"/>
      <c r="AK8" s="27"/>
      <c r="AL8" s="27"/>
      <c r="AM8" s="27"/>
      <c r="AN8" s="27"/>
      <c r="AO8" s="27"/>
      <c r="AP8" s="27"/>
      <c r="AQ8" s="27"/>
      <c r="AR8" s="27"/>
      <c r="AS8" s="27"/>
      <c r="AT8" s="27"/>
      <c r="AU8" s="27"/>
      <c r="AV8" s="27"/>
      <c r="AW8" s="27"/>
      <c r="AX8" s="91"/>
      <c r="AY8" s="27"/>
      <c r="AZ8" s="77" t="s">
        <v>593</v>
      </c>
      <c r="BA8" s="91" t="s">
        <v>187</v>
      </c>
      <c r="BB8" s="27" t="s">
        <v>125</v>
      </c>
      <c r="BC8" s="27" t="s">
        <v>189</v>
      </c>
      <c r="BD8" s="27" t="s">
        <v>196</v>
      </c>
      <c r="BE8" s="27" t="s">
        <v>873</v>
      </c>
      <c r="BF8" s="27"/>
      <c r="BG8" s="27" t="s">
        <v>248</v>
      </c>
      <c r="BH8" s="27" t="s">
        <v>871</v>
      </c>
      <c r="BI8" s="142">
        <f t="shared" si="0"/>
        <v>73.168135585081188</v>
      </c>
      <c r="BJ8" s="27" t="s">
        <v>868</v>
      </c>
      <c r="BK8" s="27"/>
      <c r="BL8" s="27"/>
      <c r="BM8" s="27"/>
      <c r="BN8" s="93" t="s">
        <v>190</v>
      </c>
      <c r="BO8" s="27">
        <v>13</v>
      </c>
      <c r="BP8" s="77" t="s">
        <v>180</v>
      </c>
      <c r="BQ8" s="95" t="s">
        <v>152</v>
      </c>
      <c r="BR8" s="50" t="s">
        <v>8</v>
      </c>
      <c r="BS8" s="27"/>
      <c r="BT8" s="77" t="s">
        <v>170</v>
      </c>
      <c r="BU8" s="94" t="s">
        <v>131</v>
      </c>
      <c r="BV8" s="27"/>
      <c r="BW8" s="27">
        <v>2010</v>
      </c>
      <c r="BX8" s="102" t="s">
        <v>119</v>
      </c>
      <c r="BY8" s="27"/>
      <c r="BZ8" s="27"/>
      <c r="CA8" s="27"/>
      <c r="CB8" s="27"/>
      <c r="CC8" s="27"/>
      <c r="CD8" s="27"/>
      <c r="CE8" s="27"/>
      <c r="CF8" s="27"/>
      <c r="CG8" s="27"/>
      <c r="CH8" s="27"/>
      <c r="CI8" s="27"/>
      <c r="CJ8" s="27"/>
      <c r="CK8" s="27"/>
      <c r="CL8" s="27"/>
      <c r="CM8" s="27"/>
      <c r="CN8" s="27"/>
      <c r="CO8" s="27"/>
      <c r="CP8" s="27"/>
      <c r="CQ8" s="27"/>
      <c r="CR8" s="27"/>
      <c r="CS8" s="27"/>
      <c r="CT8" s="27"/>
      <c r="CU8" s="27"/>
      <c r="CV8" s="27" t="s">
        <v>172</v>
      </c>
      <c r="CW8" s="27"/>
      <c r="CX8" s="27"/>
      <c r="CY8" s="27"/>
      <c r="CZ8" s="27"/>
      <c r="DA8" s="27"/>
      <c r="DB8" s="27" t="s">
        <v>872</v>
      </c>
      <c r="DC8" s="27">
        <v>61.89</v>
      </c>
      <c r="DD8" s="141">
        <f>'Column links and dropdown'!$AI$2/HLOOKUP(BW8,'Column links and dropdown'!$R$1:$AI$2,2)</f>
        <v>1.1822287216849441</v>
      </c>
      <c r="DH8" s="27"/>
      <c r="DI8" s="27"/>
      <c r="DJ8" s="27"/>
      <c r="DK8" s="27"/>
      <c r="DL8" s="27"/>
      <c r="DM8" s="27"/>
      <c r="DN8" s="27"/>
      <c r="DO8" s="27"/>
      <c r="DP8" s="27"/>
      <c r="DQ8" s="27"/>
      <c r="DR8" s="27"/>
      <c r="DS8" s="27"/>
      <c r="DT8" s="27"/>
      <c r="DU8" s="27"/>
      <c r="DV8" s="27"/>
      <c r="DW8" s="27"/>
      <c r="DX8" s="27"/>
      <c r="DY8" s="27"/>
    </row>
    <row r="9" spans="1:129" s="84" customFormat="1" x14ac:dyDescent="0.2">
      <c r="A9" s="27" t="s">
        <v>877</v>
      </c>
      <c r="B9" s="27" t="s">
        <v>878</v>
      </c>
      <c r="C9" s="27">
        <v>2013</v>
      </c>
      <c r="D9" s="27" t="s">
        <v>880</v>
      </c>
      <c r="E9" s="27" t="s">
        <v>879</v>
      </c>
      <c r="F9" s="120" t="s">
        <v>881</v>
      </c>
      <c r="G9" s="86" t="s">
        <v>939</v>
      </c>
      <c r="H9" s="27" t="s">
        <v>661</v>
      </c>
      <c r="I9" s="27" t="s">
        <v>664</v>
      </c>
      <c r="J9" s="27" t="s">
        <v>596</v>
      </c>
      <c r="K9" s="27" t="s">
        <v>600</v>
      </c>
      <c r="L9" s="27" t="s">
        <v>611</v>
      </c>
      <c r="M9" s="27" t="s">
        <v>867</v>
      </c>
      <c r="N9" s="27" t="s">
        <v>134</v>
      </c>
      <c r="O9" s="27" t="s">
        <v>85</v>
      </c>
      <c r="P9" s="27" t="s">
        <v>86</v>
      </c>
      <c r="Q9" s="27" t="s">
        <v>717</v>
      </c>
      <c r="R9" s="27" t="s">
        <v>199</v>
      </c>
      <c r="S9" s="27" t="s">
        <v>876</v>
      </c>
      <c r="T9" s="27" t="s">
        <v>875</v>
      </c>
      <c r="U9" s="27" t="s">
        <v>89</v>
      </c>
      <c r="V9" s="27" t="s">
        <v>115</v>
      </c>
      <c r="W9" s="27" t="s">
        <v>84</v>
      </c>
      <c r="X9" s="27">
        <v>4242</v>
      </c>
      <c r="Y9" s="27"/>
      <c r="Z9" s="27" t="s">
        <v>874</v>
      </c>
      <c r="AA9" s="27"/>
      <c r="AB9" s="27"/>
      <c r="AC9" s="27"/>
      <c r="AD9" s="27"/>
      <c r="AE9" s="27"/>
      <c r="AF9" s="27" t="s">
        <v>119</v>
      </c>
      <c r="AG9" s="27"/>
      <c r="AH9" s="27"/>
      <c r="AI9" s="27"/>
      <c r="AJ9" s="27"/>
      <c r="AK9" s="27"/>
      <c r="AL9" s="27"/>
      <c r="AM9" s="27"/>
      <c r="AN9" s="27"/>
      <c r="AO9" s="27"/>
      <c r="AP9" s="27"/>
      <c r="AQ9" s="27"/>
      <c r="AR9" s="27"/>
      <c r="AS9" s="27"/>
      <c r="AT9" s="27"/>
      <c r="AU9" s="27"/>
      <c r="AV9" s="27"/>
      <c r="AW9" s="27"/>
      <c r="AX9" s="91"/>
      <c r="AY9" s="27"/>
      <c r="AZ9" s="77" t="s">
        <v>593</v>
      </c>
      <c r="BA9" s="91" t="s">
        <v>187</v>
      </c>
      <c r="BB9" s="27" t="s">
        <v>125</v>
      </c>
      <c r="BC9" s="27" t="s">
        <v>189</v>
      </c>
      <c r="BD9" s="27" t="s">
        <v>196</v>
      </c>
      <c r="BE9" s="27" t="s">
        <v>873</v>
      </c>
      <c r="BF9" s="27"/>
      <c r="BG9" s="27" t="s">
        <v>264</v>
      </c>
      <c r="BH9" s="27" t="s">
        <v>869</v>
      </c>
      <c r="BI9" s="143">
        <f t="shared" si="0"/>
        <v>44097.131318848413</v>
      </c>
      <c r="BJ9" s="27" t="s">
        <v>870</v>
      </c>
      <c r="BK9" s="27"/>
      <c r="BL9" s="27"/>
      <c r="BM9" s="27"/>
      <c r="BN9" s="93" t="s">
        <v>249</v>
      </c>
      <c r="BO9" s="27">
        <v>13</v>
      </c>
      <c r="BP9" s="77" t="s">
        <v>180</v>
      </c>
      <c r="BQ9" s="95" t="s">
        <v>152</v>
      </c>
      <c r="BR9" s="50" t="s">
        <v>8</v>
      </c>
      <c r="BS9" s="27"/>
      <c r="BT9" s="77" t="s">
        <v>170</v>
      </c>
      <c r="BU9" s="94" t="s">
        <v>131</v>
      </c>
      <c r="BV9" s="27"/>
      <c r="BW9" s="27">
        <v>2010</v>
      </c>
      <c r="BX9" s="102" t="s">
        <v>119</v>
      </c>
      <c r="BY9" s="27"/>
      <c r="BZ9" s="27"/>
      <c r="CA9" s="27"/>
      <c r="CB9" s="27"/>
      <c r="CC9" s="27"/>
      <c r="CD9" s="27"/>
      <c r="CE9" s="27"/>
      <c r="CF9" s="27"/>
      <c r="CG9" s="27"/>
      <c r="CH9" s="27"/>
      <c r="CI9" s="27"/>
      <c r="CJ9" s="27"/>
      <c r="CK9" s="27"/>
      <c r="CL9" s="27"/>
      <c r="CM9" s="27"/>
      <c r="CN9" s="27"/>
      <c r="CO9" s="27"/>
      <c r="CP9" s="27"/>
      <c r="CQ9" s="27"/>
      <c r="CR9" s="27"/>
      <c r="CS9" s="27"/>
      <c r="CT9" s="27"/>
      <c r="CU9" s="27"/>
      <c r="CV9" s="27" t="s">
        <v>172</v>
      </c>
      <c r="CW9" s="27"/>
      <c r="CX9" s="27"/>
      <c r="CY9" s="27"/>
      <c r="CZ9" s="27"/>
      <c r="DA9" s="27"/>
      <c r="DB9" s="27" t="s">
        <v>872</v>
      </c>
      <c r="DC9" s="105">
        <v>37300</v>
      </c>
      <c r="DD9" s="141">
        <f>'Column links and dropdown'!$AI$2/HLOOKUP(BW9,'Column links and dropdown'!$R$1:$AI$2,2)</f>
        <v>1.1822287216849441</v>
      </c>
      <c r="DH9" s="27"/>
      <c r="DI9" s="27"/>
      <c r="DJ9" s="27"/>
      <c r="DK9" s="27"/>
      <c r="DL9" s="27"/>
      <c r="DM9" s="27"/>
      <c r="DN9" s="27"/>
      <c r="DO9" s="27"/>
      <c r="DP9" s="27"/>
      <c r="DQ9" s="27"/>
      <c r="DR9" s="27"/>
      <c r="DS9" s="27"/>
      <c r="DT9" s="27"/>
      <c r="DU9" s="27"/>
      <c r="DV9" s="27"/>
      <c r="DW9" s="27"/>
      <c r="DX9" s="27"/>
      <c r="DY9" s="27"/>
    </row>
    <row r="10" spans="1:129" s="27" customFormat="1" x14ac:dyDescent="0.2">
      <c r="A10" s="27" t="s">
        <v>843</v>
      </c>
      <c r="B10" s="99" t="s">
        <v>928</v>
      </c>
      <c r="C10" s="99">
        <v>2018</v>
      </c>
      <c r="D10" s="99" t="s">
        <v>929</v>
      </c>
      <c r="E10" s="99" t="s">
        <v>844</v>
      </c>
      <c r="F10" s="121" t="s">
        <v>930</v>
      </c>
      <c r="G10" s="86" t="s">
        <v>939</v>
      </c>
      <c r="H10" s="27" t="s">
        <v>661</v>
      </c>
      <c r="I10" s="99" t="s">
        <v>688</v>
      </c>
      <c r="J10" s="99" t="s">
        <v>596</v>
      </c>
      <c r="K10" s="99" t="s">
        <v>600</v>
      </c>
      <c r="L10" s="27" t="s">
        <v>611</v>
      </c>
      <c r="M10" s="27" t="s">
        <v>866</v>
      </c>
      <c r="N10" s="99" t="s">
        <v>284</v>
      </c>
      <c r="O10" s="99" t="s">
        <v>99</v>
      </c>
      <c r="P10" s="27" t="s">
        <v>86</v>
      </c>
      <c r="Q10" s="27" t="s">
        <v>717</v>
      </c>
      <c r="R10" s="99" t="s">
        <v>199</v>
      </c>
      <c r="S10" s="27" t="s">
        <v>863</v>
      </c>
      <c r="T10" s="27" t="s">
        <v>864</v>
      </c>
      <c r="U10" s="99" t="s">
        <v>89</v>
      </c>
      <c r="V10" s="99" t="s">
        <v>90</v>
      </c>
      <c r="W10" s="27" t="s">
        <v>84</v>
      </c>
      <c r="Z10" s="27" t="s">
        <v>865</v>
      </c>
      <c r="AA10" s="27" t="s">
        <v>141</v>
      </c>
      <c r="AB10" s="99" t="s">
        <v>142</v>
      </c>
      <c r="AC10" s="99" t="s">
        <v>89</v>
      </c>
      <c r="AD10" s="99"/>
      <c r="AE10" s="99"/>
      <c r="AF10" s="27" t="s">
        <v>119</v>
      </c>
      <c r="AG10" s="99"/>
      <c r="AH10" s="99"/>
      <c r="AI10" s="99"/>
      <c r="AJ10" s="99"/>
      <c r="AK10" s="99"/>
      <c r="AL10" s="99"/>
      <c r="AM10" s="99"/>
      <c r="AN10" s="99"/>
      <c r="AO10" s="99"/>
      <c r="AP10" s="99"/>
      <c r="AQ10" s="99"/>
      <c r="AR10" s="99"/>
      <c r="AS10" s="99"/>
      <c r="AT10" s="99"/>
      <c r="AU10" s="99"/>
      <c r="AV10" s="99"/>
      <c r="AW10" s="100"/>
      <c r="AX10" s="99"/>
      <c r="AY10" s="99"/>
      <c r="AZ10" s="101" t="s">
        <v>280</v>
      </c>
      <c r="BA10" s="91" t="s">
        <v>187</v>
      </c>
      <c r="BB10" s="27" t="s">
        <v>99</v>
      </c>
      <c r="BC10" s="27" t="s">
        <v>189</v>
      </c>
      <c r="BD10" s="27" t="s">
        <v>196</v>
      </c>
      <c r="BE10" s="27" t="s">
        <v>934</v>
      </c>
      <c r="BF10" s="99"/>
      <c r="BG10" s="99" t="s">
        <v>267</v>
      </c>
      <c r="BH10" s="99" t="s">
        <v>937</v>
      </c>
      <c r="BI10" s="142">
        <f t="shared" si="0"/>
        <v>0.54812157698426389</v>
      </c>
      <c r="BJ10" s="99"/>
      <c r="BK10" s="99"/>
      <c r="BL10" s="99"/>
      <c r="BM10" s="99"/>
      <c r="BN10" s="102" t="s">
        <v>103</v>
      </c>
      <c r="BO10" s="27">
        <v>1</v>
      </c>
      <c r="BP10" s="77" t="s">
        <v>191</v>
      </c>
      <c r="BQ10" s="102" t="s">
        <v>152</v>
      </c>
      <c r="BR10" s="103" t="s">
        <v>105</v>
      </c>
      <c r="BS10" s="99"/>
      <c r="BT10" s="99"/>
      <c r="BU10" s="99" t="s">
        <v>131</v>
      </c>
      <c r="BV10" s="27" t="s">
        <v>850</v>
      </c>
      <c r="BW10" s="27">
        <v>2016</v>
      </c>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t="s">
        <v>108</v>
      </c>
      <c r="CW10" s="99"/>
      <c r="CX10" s="99" t="s">
        <v>109</v>
      </c>
      <c r="CY10" s="99" t="s">
        <v>932</v>
      </c>
      <c r="CZ10" s="99"/>
      <c r="DA10" s="99"/>
      <c r="DB10" s="99" t="s">
        <v>933</v>
      </c>
      <c r="DC10" s="99">
        <v>0.51</v>
      </c>
      <c r="DD10" s="141">
        <f>'Column links and dropdown'!$AI$2/HLOOKUP(BW10,'Column links and dropdown'!$R$1:$AI$2,2)</f>
        <v>1.0747481901652234</v>
      </c>
      <c r="DH10" s="99"/>
      <c r="DI10" s="99"/>
      <c r="DJ10" s="99"/>
      <c r="DK10" s="99"/>
      <c r="DL10" s="99"/>
      <c r="DM10" s="99"/>
      <c r="DN10" s="99"/>
      <c r="DO10" s="99"/>
      <c r="DP10" s="99"/>
      <c r="DQ10" s="99"/>
      <c r="DR10" s="99"/>
      <c r="DS10" s="99"/>
      <c r="DT10" s="99"/>
      <c r="DU10" s="99"/>
      <c r="DV10" s="99"/>
      <c r="DW10" s="99"/>
      <c r="DX10" s="99"/>
      <c r="DY10" s="99"/>
    </row>
    <row r="11" spans="1:129" s="27" customFormat="1" x14ac:dyDescent="0.2">
      <c r="A11" s="27" t="s">
        <v>843</v>
      </c>
      <c r="B11" s="99" t="s">
        <v>928</v>
      </c>
      <c r="C11" s="99">
        <v>2018</v>
      </c>
      <c r="D11" s="99" t="s">
        <v>929</v>
      </c>
      <c r="E11" s="99" t="s">
        <v>844</v>
      </c>
      <c r="F11" s="121" t="s">
        <v>930</v>
      </c>
      <c r="G11" s="86" t="s">
        <v>939</v>
      </c>
      <c r="H11" s="27" t="s">
        <v>661</v>
      </c>
      <c r="I11" s="99" t="s">
        <v>688</v>
      </c>
      <c r="J11" s="99" t="s">
        <v>596</v>
      </c>
      <c r="K11" s="99" t="s">
        <v>600</v>
      </c>
      <c r="L11" s="27" t="s">
        <v>611</v>
      </c>
      <c r="M11" s="27" t="s">
        <v>866</v>
      </c>
      <c r="N11" s="99" t="s">
        <v>284</v>
      </c>
      <c r="O11" s="99" t="s">
        <v>99</v>
      </c>
      <c r="P11" s="27" t="s">
        <v>86</v>
      </c>
      <c r="Q11" s="27" t="s">
        <v>717</v>
      </c>
      <c r="R11" s="99" t="s">
        <v>199</v>
      </c>
      <c r="S11" s="27" t="s">
        <v>863</v>
      </c>
      <c r="T11" s="27" t="s">
        <v>864</v>
      </c>
      <c r="U11" s="99" t="s">
        <v>89</v>
      </c>
      <c r="V11" s="99" t="s">
        <v>90</v>
      </c>
      <c r="W11" s="27" t="s">
        <v>84</v>
      </c>
      <c r="Z11" s="27" t="s">
        <v>865</v>
      </c>
      <c r="AA11" s="27" t="s">
        <v>141</v>
      </c>
      <c r="AB11" s="99" t="s">
        <v>142</v>
      </c>
      <c r="AC11" s="99" t="s">
        <v>89</v>
      </c>
      <c r="AD11" s="99"/>
      <c r="AE11" s="99"/>
      <c r="AF11" s="27" t="s">
        <v>119</v>
      </c>
      <c r="AG11" s="99"/>
      <c r="AH11" s="99"/>
      <c r="AI11" s="99"/>
      <c r="AJ11" s="99"/>
      <c r="AK11" s="99"/>
      <c r="AL11" s="99"/>
      <c r="AM11" s="99"/>
      <c r="AN11" s="99"/>
      <c r="AO11" s="99"/>
      <c r="AP11" s="99"/>
      <c r="AQ11" s="99"/>
      <c r="AR11" s="99"/>
      <c r="AS11" s="99"/>
      <c r="AT11" s="99"/>
      <c r="AU11" s="99"/>
      <c r="AV11" s="99"/>
      <c r="AW11" s="100"/>
      <c r="AX11" s="99"/>
      <c r="AY11" s="99"/>
      <c r="AZ11" s="101" t="s">
        <v>583</v>
      </c>
      <c r="BA11" s="91" t="s">
        <v>187</v>
      </c>
      <c r="BB11" s="27" t="s">
        <v>99</v>
      </c>
      <c r="BC11" s="27" t="s">
        <v>189</v>
      </c>
      <c r="BD11" s="27" t="s">
        <v>196</v>
      </c>
      <c r="BE11" s="27" t="s">
        <v>935</v>
      </c>
      <c r="BF11" s="99"/>
      <c r="BG11" s="99" t="s">
        <v>267</v>
      </c>
      <c r="BH11" s="99" t="s">
        <v>937</v>
      </c>
      <c r="BI11" s="142">
        <f t="shared" si="0"/>
        <v>0.54812157698426389</v>
      </c>
      <c r="BJ11" s="99"/>
      <c r="BK11" s="99"/>
      <c r="BL11" s="99"/>
      <c r="BM11" s="99"/>
      <c r="BN11" s="102" t="s">
        <v>103</v>
      </c>
      <c r="BO11" s="27">
        <v>1</v>
      </c>
      <c r="BP11" s="77" t="s">
        <v>191</v>
      </c>
      <c r="BQ11" s="102" t="s">
        <v>152</v>
      </c>
      <c r="BR11" s="103" t="s">
        <v>105</v>
      </c>
      <c r="BS11" s="99"/>
      <c r="BT11" s="99"/>
      <c r="BU11" s="99" t="s">
        <v>131</v>
      </c>
      <c r="BV11" s="27" t="s">
        <v>850</v>
      </c>
      <c r="BW11" s="27">
        <v>2016</v>
      </c>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t="s">
        <v>108</v>
      </c>
      <c r="CW11" s="99"/>
      <c r="CX11" s="99" t="s">
        <v>109</v>
      </c>
      <c r="CY11" s="99" t="s">
        <v>932</v>
      </c>
      <c r="CZ11" s="99"/>
      <c r="DA11" s="99"/>
      <c r="DB11" s="99" t="s">
        <v>933</v>
      </c>
      <c r="DC11" s="99">
        <v>0.51</v>
      </c>
      <c r="DD11" s="141">
        <f>'Column links and dropdown'!$AI$2/HLOOKUP(BW11,'Column links and dropdown'!$R$1:$AI$2,2)</f>
        <v>1.0747481901652234</v>
      </c>
      <c r="DH11" s="99"/>
      <c r="DI11" s="99"/>
      <c r="DJ11" s="99"/>
      <c r="DK11" s="99"/>
      <c r="DL11" s="99"/>
      <c r="DM11" s="99"/>
      <c r="DN11" s="99"/>
      <c r="DO11" s="99"/>
      <c r="DP11" s="99"/>
      <c r="DQ11" s="99"/>
      <c r="DR11" s="99"/>
      <c r="DS11" s="99"/>
      <c r="DT11" s="99"/>
      <c r="DU11" s="99"/>
      <c r="DV11" s="99"/>
      <c r="DW11" s="99"/>
      <c r="DX11" s="99"/>
      <c r="DY11" s="99"/>
    </row>
    <row r="12" spans="1:129" s="27" customFormat="1" x14ac:dyDescent="0.2">
      <c r="A12" s="27" t="s">
        <v>843</v>
      </c>
      <c r="B12" s="99" t="s">
        <v>928</v>
      </c>
      <c r="C12" s="99">
        <v>2018</v>
      </c>
      <c r="D12" s="99" t="s">
        <v>929</v>
      </c>
      <c r="E12" s="99" t="s">
        <v>844</v>
      </c>
      <c r="F12" s="121" t="s">
        <v>930</v>
      </c>
      <c r="G12" s="86" t="s">
        <v>939</v>
      </c>
      <c r="H12" s="27" t="s">
        <v>661</v>
      </c>
      <c r="I12" s="99" t="s">
        <v>688</v>
      </c>
      <c r="J12" s="99" t="s">
        <v>596</v>
      </c>
      <c r="K12" s="99" t="s">
        <v>600</v>
      </c>
      <c r="L12" s="27" t="s">
        <v>611</v>
      </c>
      <c r="M12" s="27" t="s">
        <v>866</v>
      </c>
      <c r="N12" s="99" t="s">
        <v>284</v>
      </c>
      <c r="O12" s="99" t="s">
        <v>99</v>
      </c>
      <c r="P12" s="27" t="s">
        <v>86</v>
      </c>
      <c r="Q12" s="27" t="s">
        <v>717</v>
      </c>
      <c r="R12" s="99" t="s">
        <v>199</v>
      </c>
      <c r="S12" s="27" t="s">
        <v>863</v>
      </c>
      <c r="T12" s="27" t="s">
        <v>864</v>
      </c>
      <c r="U12" s="99" t="s">
        <v>89</v>
      </c>
      <c r="V12" s="99" t="s">
        <v>90</v>
      </c>
      <c r="W12" s="27" t="s">
        <v>84</v>
      </c>
      <c r="Z12" s="27" t="s">
        <v>865</v>
      </c>
      <c r="AA12" s="27" t="s">
        <v>141</v>
      </c>
      <c r="AB12" s="99" t="s">
        <v>142</v>
      </c>
      <c r="AC12" s="99" t="s">
        <v>89</v>
      </c>
      <c r="AD12" s="99"/>
      <c r="AE12" s="99"/>
      <c r="AF12" s="27" t="s">
        <v>119</v>
      </c>
      <c r="AG12" s="99"/>
      <c r="AH12" s="99"/>
      <c r="AI12" s="99"/>
      <c r="AJ12" s="99"/>
      <c r="AK12" s="99"/>
      <c r="AL12" s="99"/>
      <c r="AM12" s="99"/>
      <c r="AN12" s="99"/>
      <c r="AO12" s="99"/>
      <c r="AP12" s="99"/>
      <c r="AQ12" s="99"/>
      <c r="AR12" s="99"/>
      <c r="AS12" s="99"/>
      <c r="AT12" s="99"/>
      <c r="AU12" s="99"/>
      <c r="AV12" s="99"/>
      <c r="AW12" s="100"/>
      <c r="AX12" s="99"/>
      <c r="AY12" s="99"/>
      <c r="AZ12" s="101" t="s">
        <v>546</v>
      </c>
      <c r="BA12" s="91" t="s">
        <v>187</v>
      </c>
      <c r="BB12" s="27" t="s">
        <v>99</v>
      </c>
      <c r="BC12" s="27" t="s">
        <v>189</v>
      </c>
      <c r="BD12" s="27" t="s">
        <v>196</v>
      </c>
      <c r="BE12" s="27" t="s">
        <v>936</v>
      </c>
      <c r="BF12" s="99"/>
      <c r="BG12" s="99" t="s">
        <v>267</v>
      </c>
      <c r="BH12" s="99" t="s">
        <v>931</v>
      </c>
      <c r="BI12" s="142">
        <f t="shared" si="0"/>
        <v>0.45139423986939381</v>
      </c>
      <c r="BJ12" s="99"/>
      <c r="BK12" s="99"/>
      <c r="BL12" s="99"/>
      <c r="BM12" s="99"/>
      <c r="BN12" s="102" t="s">
        <v>103</v>
      </c>
      <c r="BO12" s="27">
        <v>1</v>
      </c>
      <c r="BP12" s="77" t="s">
        <v>191</v>
      </c>
      <c r="BQ12" s="102" t="s">
        <v>152</v>
      </c>
      <c r="BR12" s="103" t="s">
        <v>105</v>
      </c>
      <c r="BS12" s="99"/>
      <c r="BT12" s="99"/>
      <c r="BU12" s="99" t="s">
        <v>131</v>
      </c>
      <c r="BV12" s="27" t="s">
        <v>850</v>
      </c>
      <c r="BW12" s="27">
        <v>2016</v>
      </c>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t="s">
        <v>108</v>
      </c>
      <c r="CW12" s="99"/>
      <c r="CX12" s="99" t="s">
        <v>109</v>
      </c>
      <c r="CY12" s="99" t="s">
        <v>932</v>
      </c>
      <c r="CZ12" s="99"/>
      <c r="DA12" s="99"/>
      <c r="DB12" s="99" t="s">
        <v>933</v>
      </c>
      <c r="DC12" s="99">
        <v>0.42</v>
      </c>
      <c r="DD12" s="141">
        <f>'Column links and dropdown'!$AI$2/HLOOKUP(BW12,'Column links and dropdown'!$R$1:$AI$2,2)</f>
        <v>1.0747481901652234</v>
      </c>
      <c r="DH12" s="99"/>
      <c r="DI12" s="99"/>
      <c r="DJ12" s="99"/>
      <c r="DK12" s="99"/>
      <c r="DL12" s="99"/>
      <c r="DM12" s="99"/>
      <c r="DN12" s="99"/>
      <c r="DO12" s="99"/>
      <c r="DP12" s="99"/>
      <c r="DQ12" s="99"/>
      <c r="DR12" s="99"/>
      <c r="DS12" s="99"/>
      <c r="DT12" s="99"/>
      <c r="DU12" s="99"/>
      <c r="DV12" s="99"/>
      <c r="DW12" s="99"/>
      <c r="DX12" s="99"/>
      <c r="DY12" s="99"/>
    </row>
    <row r="13" spans="1:129" s="27" customFormat="1" x14ac:dyDescent="0.2">
      <c r="A13" s="27" t="s">
        <v>843</v>
      </c>
      <c r="B13" s="99" t="s">
        <v>928</v>
      </c>
      <c r="C13" s="27">
        <v>2018</v>
      </c>
      <c r="D13" s="27" t="s">
        <v>842</v>
      </c>
      <c r="E13" s="27" t="s">
        <v>844</v>
      </c>
      <c r="F13" s="120" t="s">
        <v>845</v>
      </c>
      <c r="G13" s="86" t="s">
        <v>939</v>
      </c>
      <c r="H13" s="27" t="s">
        <v>661</v>
      </c>
      <c r="I13" s="27" t="s">
        <v>688</v>
      </c>
      <c r="J13" s="27" t="s">
        <v>596</v>
      </c>
      <c r="K13" s="27" t="s">
        <v>600</v>
      </c>
      <c r="L13" s="27" t="s">
        <v>611</v>
      </c>
      <c r="M13" s="27" t="s">
        <v>866</v>
      </c>
      <c r="N13" s="27" t="s">
        <v>689</v>
      </c>
      <c r="O13" s="27" t="s">
        <v>99</v>
      </c>
      <c r="P13" s="27" t="s">
        <v>86</v>
      </c>
      <c r="Q13" s="27" t="s">
        <v>717</v>
      </c>
      <c r="R13" s="27" t="s">
        <v>199</v>
      </c>
      <c r="S13" s="27" t="s">
        <v>863</v>
      </c>
      <c r="T13" s="27" t="s">
        <v>864</v>
      </c>
      <c r="U13" s="27" t="s">
        <v>89</v>
      </c>
      <c r="V13" s="27" t="s">
        <v>90</v>
      </c>
      <c r="W13" s="27" t="s">
        <v>84</v>
      </c>
      <c r="Z13" s="27" t="s">
        <v>865</v>
      </c>
      <c r="AA13" s="27" t="s">
        <v>141</v>
      </c>
      <c r="AB13" s="99" t="s">
        <v>142</v>
      </c>
      <c r="AC13" s="99" t="s">
        <v>89</v>
      </c>
      <c r="AF13" s="27" t="s">
        <v>119</v>
      </c>
      <c r="AX13" s="91"/>
      <c r="AZ13" s="77" t="s">
        <v>280</v>
      </c>
      <c r="BA13" s="91" t="s">
        <v>187</v>
      </c>
      <c r="BB13" s="27" t="s">
        <v>99</v>
      </c>
      <c r="BC13" s="27" t="s">
        <v>189</v>
      </c>
      <c r="BD13" s="27" t="s">
        <v>196</v>
      </c>
      <c r="BE13" s="27" t="s">
        <v>847</v>
      </c>
      <c r="BG13" s="27" t="s">
        <v>248</v>
      </c>
      <c r="BH13" s="27" t="s">
        <v>851</v>
      </c>
      <c r="BI13" s="142">
        <f t="shared" si="0"/>
        <v>13.047443028605812</v>
      </c>
      <c r="BJ13" s="27" t="s">
        <v>853</v>
      </c>
      <c r="BN13" s="93" t="s">
        <v>190</v>
      </c>
      <c r="BO13" s="27">
        <v>1</v>
      </c>
      <c r="BP13" s="77" t="s">
        <v>191</v>
      </c>
      <c r="BQ13" s="95" t="s">
        <v>637</v>
      </c>
      <c r="BR13" s="50" t="s">
        <v>8</v>
      </c>
      <c r="BT13" s="77" t="s">
        <v>197</v>
      </c>
      <c r="BU13" s="94" t="s">
        <v>131</v>
      </c>
      <c r="BV13" s="27" t="s">
        <v>850</v>
      </c>
      <c r="BW13" s="27">
        <v>2016</v>
      </c>
      <c r="BX13" s="102" t="s">
        <v>95</v>
      </c>
      <c r="BY13" s="104">
        <f>DH13*$DD13</f>
        <v>3.2134970885940182</v>
      </c>
      <c r="CE13" s="104">
        <f t="shared" ref="CE13:CE20" si="1">DN13*$DD13</f>
        <v>3.6541438465617593</v>
      </c>
      <c r="CI13" s="104">
        <f t="shared" ref="CI13:CI20" si="2">DR13*$DD13</f>
        <v>6.1905495753516862</v>
      </c>
      <c r="CQ13" s="27" t="s">
        <v>858</v>
      </c>
      <c r="CT13" s="27" t="s">
        <v>859</v>
      </c>
      <c r="CV13" s="27" t="s">
        <v>172</v>
      </c>
      <c r="CX13" s="27" t="s">
        <v>109</v>
      </c>
      <c r="CY13" s="27" t="s">
        <v>860</v>
      </c>
      <c r="CZ13" s="27" t="s">
        <v>861</v>
      </c>
      <c r="DB13" s="27" t="s">
        <v>846</v>
      </c>
      <c r="DC13" s="27">
        <v>12.14</v>
      </c>
      <c r="DD13" s="141">
        <f>'Column links and dropdown'!$AI$2/HLOOKUP(BW13,'Column links and dropdown'!$R$1:$AI$2,2)</f>
        <v>1.0747481901652234</v>
      </c>
      <c r="DH13" s="104">
        <v>2.99</v>
      </c>
      <c r="DN13" s="27">
        <v>3.4</v>
      </c>
      <c r="DR13" s="27">
        <v>5.76</v>
      </c>
    </row>
    <row r="14" spans="1:129" s="27" customFormat="1" x14ac:dyDescent="0.2">
      <c r="A14" s="27" t="s">
        <v>843</v>
      </c>
      <c r="B14" s="99" t="s">
        <v>928</v>
      </c>
      <c r="C14" s="27">
        <v>2018</v>
      </c>
      <c r="D14" s="27" t="s">
        <v>842</v>
      </c>
      <c r="E14" s="27" t="s">
        <v>844</v>
      </c>
      <c r="F14" s="120" t="s">
        <v>845</v>
      </c>
      <c r="G14" s="86" t="s">
        <v>939</v>
      </c>
      <c r="H14" s="27" t="s">
        <v>661</v>
      </c>
      <c r="I14" s="27" t="s">
        <v>688</v>
      </c>
      <c r="J14" s="27" t="s">
        <v>596</v>
      </c>
      <c r="K14" s="27" t="s">
        <v>600</v>
      </c>
      <c r="L14" s="27" t="s">
        <v>611</v>
      </c>
      <c r="M14" s="27" t="s">
        <v>866</v>
      </c>
      <c r="N14" s="27" t="s">
        <v>689</v>
      </c>
      <c r="O14" s="27" t="s">
        <v>99</v>
      </c>
      <c r="P14" s="27" t="s">
        <v>86</v>
      </c>
      <c r="Q14" s="27" t="s">
        <v>717</v>
      </c>
      <c r="R14" s="27" t="s">
        <v>199</v>
      </c>
      <c r="S14" s="27" t="s">
        <v>863</v>
      </c>
      <c r="T14" s="27" t="s">
        <v>864</v>
      </c>
      <c r="U14" s="27" t="s">
        <v>89</v>
      </c>
      <c r="V14" s="27" t="s">
        <v>90</v>
      </c>
      <c r="W14" s="27" t="s">
        <v>84</v>
      </c>
      <c r="Z14" s="27" t="s">
        <v>865</v>
      </c>
      <c r="AA14" s="27" t="s">
        <v>141</v>
      </c>
      <c r="AB14" s="99" t="s">
        <v>142</v>
      </c>
      <c r="AC14" s="99" t="s">
        <v>89</v>
      </c>
      <c r="AF14" s="27" t="s">
        <v>119</v>
      </c>
      <c r="AX14" s="91"/>
      <c r="AZ14" s="77" t="s">
        <v>280</v>
      </c>
      <c r="BA14" s="91" t="s">
        <v>187</v>
      </c>
      <c r="BB14" s="27" t="s">
        <v>99</v>
      </c>
      <c r="BC14" s="27" t="s">
        <v>189</v>
      </c>
      <c r="BD14" s="27" t="s">
        <v>196</v>
      </c>
      <c r="BE14" s="27" t="s">
        <v>847</v>
      </c>
      <c r="BG14" s="27" t="s">
        <v>248</v>
      </c>
      <c r="BH14" s="27" t="s">
        <v>852</v>
      </c>
      <c r="BI14" s="142">
        <f t="shared" si="0"/>
        <v>12.467079005916592</v>
      </c>
      <c r="BJ14" s="27" t="s">
        <v>853</v>
      </c>
      <c r="BN14" s="93" t="s">
        <v>190</v>
      </c>
      <c r="BO14" s="27">
        <v>1</v>
      </c>
      <c r="BP14" s="77" t="s">
        <v>191</v>
      </c>
      <c r="BQ14" s="95" t="s">
        <v>637</v>
      </c>
      <c r="BR14" s="50" t="s">
        <v>8</v>
      </c>
      <c r="BT14" s="77" t="s">
        <v>197</v>
      </c>
      <c r="BU14" s="94" t="s">
        <v>131</v>
      </c>
      <c r="BV14" s="27" t="s">
        <v>850</v>
      </c>
      <c r="BW14" s="27">
        <v>2016</v>
      </c>
      <c r="BX14" s="102" t="s">
        <v>95</v>
      </c>
      <c r="BY14" s="104">
        <f t="shared" ref="BY14:BY24" si="3">DH14*$DD14</f>
        <v>3.0630323419708869</v>
      </c>
      <c r="CE14" s="104">
        <f t="shared" si="1"/>
        <v>3.5681639913485417</v>
      </c>
      <c r="CI14" s="104">
        <f t="shared" si="2"/>
        <v>1.3219402739032247</v>
      </c>
      <c r="CQ14" s="27" t="s">
        <v>858</v>
      </c>
      <c r="CT14" s="27" t="s">
        <v>859</v>
      </c>
      <c r="CV14" s="27" t="s">
        <v>172</v>
      </c>
      <c r="CX14" s="27" t="s">
        <v>109</v>
      </c>
      <c r="CY14" s="27" t="s">
        <v>860</v>
      </c>
      <c r="DB14" s="27" t="s">
        <v>862</v>
      </c>
      <c r="DC14" s="27">
        <v>11.6</v>
      </c>
      <c r="DD14" s="141">
        <f>'Column links and dropdown'!$AI$2/HLOOKUP(BW14,'Column links and dropdown'!$R$1:$AI$2,2)</f>
        <v>1.0747481901652234</v>
      </c>
      <c r="DH14" s="104">
        <v>2.85</v>
      </c>
      <c r="DN14" s="27">
        <v>3.32</v>
      </c>
      <c r="DR14" s="27">
        <v>1.23</v>
      </c>
    </row>
    <row r="15" spans="1:129" s="27" customFormat="1" x14ac:dyDescent="0.2">
      <c r="A15" s="27" t="s">
        <v>843</v>
      </c>
      <c r="B15" s="99" t="s">
        <v>928</v>
      </c>
      <c r="C15" s="27">
        <v>2018</v>
      </c>
      <c r="D15" s="27" t="s">
        <v>842</v>
      </c>
      <c r="E15" s="27" t="s">
        <v>844</v>
      </c>
      <c r="F15" s="120" t="s">
        <v>845</v>
      </c>
      <c r="G15" s="86" t="s">
        <v>939</v>
      </c>
      <c r="H15" s="27" t="s">
        <v>661</v>
      </c>
      <c r="I15" s="27" t="s">
        <v>688</v>
      </c>
      <c r="J15" s="27" t="s">
        <v>596</v>
      </c>
      <c r="K15" s="27" t="s">
        <v>600</v>
      </c>
      <c r="L15" s="27" t="s">
        <v>611</v>
      </c>
      <c r="M15" s="27" t="s">
        <v>866</v>
      </c>
      <c r="N15" s="27" t="s">
        <v>689</v>
      </c>
      <c r="O15" s="27" t="s">
        <v>99</v>
      </c>
      <c r="P15" s="27" t="s">
        <v>86</v>
      </c>
      <c r="Q15" s="27" t="s">
        <v>717</v>
      </c>
      <c r="R15" s="27" t="s">
        <v>199</v>
      </c>
      <c r="S15" s="27" t="s">
        <v>863</v>
      </c>
      <c r="T15" s="27" t="s">
        <v>864</v>
      </c>
      <c r="U15" s="27" t="s">
        <v>89</v>
      </c>
      <c r="V15" s="27" t="s">
        <v>90</v>
      </c>
      <c r="W15" s="27" t="s">
        <v>84</v>
      </c>
      <c r="Z15" s="27" t="s">
        <v>865</v>
      </c>
      <c r="AA15" s="27" t="s">
        <v>141</v>
      </c>
      <c r="AB15" s="99" t="s">
        <v>142</v>
      </c>
      <c r="AC15" s="99" t="s">
        <v>89</v>
      </c>
      <c r="AF15" s="27" t="s">
        <v>119</v>
      </c>
      <c r="AX15" s="91"/>
      <c r="AZ15" s="77" t="s">
        <v>583</v>
      </c>
      <c r="BA15" s="91" t="s">
        <v>187</v>
      </c>
      <c r="BB15" s="27" t="s">
        <v>99</v>
      </c>
      <c r="BC15" s="27" t="s">
        <v>189</v>
      </c>
      <c r="BD15" s="27" t="s">
        <v>196</v>
      </c>
      <c r="BE15" s="27" t="s">
        <v>847</v>
      </c>
      <c r="BG15" s="27" t="s">
        <v>248</v>
      </c>
      <c r="BH15" s="27" t="s">
        <v>848</v>
      </c>
      <c r="BI15" s="142">
        <f t="shared" si="0"/>
        <v>8.264813582370568</v>
      </c>
      <c r="BJ15" s="27" t="s">
        <v>853</v>
      </c>
      <c r="BN15" s="93" t="s">
        <v>190</v>
      </c>
      <c r="BO15" s="27">
        <v>1</v>
      </c>
      <c r="BP15" s="77" t="s">
        <v>191</v>
      </c>
      <c r="BQ15" s="95" t="s">
        <v>637</v>
      </c>
      <c r="BR15" s="50" t="s">
        <v>8</v>
      </c>
      <c r="BT15" s="77" t="s">
        <v>197</v>
      </c>
      <c r="BU15" s="94" t="s">
        <v>131</v>
      </c>
      <c r="BV15" s="27" t="s">
        <v>850</v>
      </c>
      <c r="BW15" s="27">
        <v>2016</v>
      </c>
      <c r="BX15" s="102" t="s">
        <v>95</v>
      </c>
      <c r="BY15" s="104">
        <f t="shared" si="3"/>
        <v>1.1177381177718324</v>
      </c>
      <c r="CE15" s="104">
        <f t="shared" si="1"/>
        <v>3.6541438465617593</v>
      </c>
      <c r="CI15" s="104">
        <f t="shared" si="2"/>
        <v>3.4929316180369758</v>
      </c>
      <c r="CQ15" s="27" t="s">
        <v>858</v>
      </c>
      <c r="CT15" s="27" t="s">
        <v>859</v>
      </c>
      <c r="CV15" s="27" t="s">
        <v>172</v>
      </c>
      <c r="CX15" s="27" t="s">
        <v>109</v>
      </c>
      <c r="CY15" s="27" t="s">
        <v>860</v>
      </c>
      <c r="DC15" s="27">
        <v>7.69</v>
      </c>
      <c r="DD15" s="141">
        <f>'Column links and dropdown'!$AI$2/HLOOKUP(BW15,'Column links and dropdown'!$R$1:$AI$2,2)</f>
        <v>1.0747481901652234</v>
      </c>
      <c r="DH15" s="104">
        <v>1.04</v>
      </c>
      <c r="DN15" s="27">
        <v>3.4</v>
      </c>
      <c r="DR15" s="27">
        <v>3.25</v>
      </c>
    </row>
    <row r="16" spans="1:129" s="27" customFormat="1" x14ac:dyDescent="0.2">
      <c r="A16" s="27" t="s">
        <v>843</v>
      </c>
      <c r="B16" s="99" t="s">
        <v>928</v>
      </c>
      <c r="C16" s="27">
        <v>2018</v>
      </c>
      <c r="D16" s="27" t="s">
        <v>842</v>
      </c>
      <c r="E16" s="27" t="s">
        <v>844</v>
      </c>
      <c r="F16" s="120" t="s">
        <v>845</v>
      </c>
      <c r="G16" s="86" t="s">
        <v>939</v>
      </c>
      <c r="H16" s="27" t="s">
        <v>661</v>
      </c>
      <c r="I16" s="27" t="s">
        <v>688</v>
      </c>
      <c r="J16" s="27" t="s">
        <v>596</v>
      </c>
      <c r="K16" s="27" t="s">
        <v>600</v>
      </c>
      <c r="L16" s="27" t="s">
        <v>611</v>
      </c>
      <c r="M16" s="27" t="s">
        <v>866</v>
      </c>
      <c r="N16" s="27" t="s">
        <v>689</v>
      </c>
      <c r="O16" s="27" t="s">
        <v>99</v>
      </c>
      <c r="P16" s="27" t="s">
        <v>86</v>
      </c>
      <c r="Q16" s="27" t="s">
        <v>717</v>
      </c>
      <c r="R16" s="27" t="s">
        <v>199</v>
      </c>
      <c r="S16" s="27" t="s">
        <v>863</v>
      </c>
      <c r="T16" s="27" t="s">
        <v>864</v>
      </c>
      <c r="U16" s="27" t="s">
        <v>89</v>
      </c>
      <c r="V16" s="27" t="s">
        <v>90</v>
      </c>
      <c r="W16" s="27" t="s">
        <v>84</v>
      </c>
      <c r="Z16" s="27" t="s">
        <v>865</v>
      </c>
      <c r="AA16" s="27" t="s">
        <v>141</v>
      </c>
      <c r="AB16" s="99" t="s">
        <v>142</v>
      </c>
      <c r="AC16" s="99" t="s">
        <v>89</v>
      </c>
      <c r="AF16" s="27" t="s">
        <v>119</v>
      </c>
      <c r="AX16" s="91"/>
      <c r="AZ16" s="77" t="s">
        <v>583</v>
      </c>
      <c r="BA16" s="91" t="s">
        <v>187</v>
      </c>
      <c r="BB16" s="27" t="s">
        <v>99</v>
      </c>
      <c r="BC16" s="27" t="s">
        <v>189</v>
      </c>
      <c r="BD16" s="27" t="s">
        <v>196</v>
      </c>
      <c r="BE16" s="27" t="s">
        <v>847</v>
      </c>
      <c r="BG16" s="27" t="s">
        <v>248</v>
      </c>
      <c r="BH16" s="27" t="s">
        <v>849</v>
      </c>
      <c r="BI16" s="142">
        <f t="shared" si="0"/>
        <v>8.1788337271573504</v>
      </c>
      <c r="BJ16" s="27" t="s">
        <v>853</v>
      </c>
      <c r="BN16" s="93" t="s">
        <v>190</v>
      </c>
      <c r="BO16" s="27">
        <v>1</v>
      </c>
      <c r="BP16" s="77" t="s">
        <v>191</v>
      </c>
      <c r="BQ16" s="95" t="s">
        <v>637</v>
      </c>
      <c r="BR16" s="50" t="s">
        <v>8</v>
      </c>
      <c r="BT16" s="77" t="s">
        <v>197</v>
      </c>
      <c r="BU16" s="94" t="s">
        <v>131</v>
      </c>
      <c r="BV16" s="27" t="s">
        <v>850</v>
      </c>
      <c r="BW16" s="27">
        <v>2016</v>
      </c>
      <c r="BX16" s="102" t="s">
        <v>95</v>
      </c>
      <c r="BY16" s="104">
        <f t="shared" si="3"/>
        <v>1.1607280453784414</v>
      </c>
      <c r="CE16" s="104">
        <f t="shared" si="1"/>
        <v>3.5681639913485417</v>
      </c>
      <c r="CI16" s="104">
        <f t="shared" si="2"/>
        <v>0.61260646839417732</v>
      </c>
      <c r="CQ16" s="27" t="s">
        <v>858</v>
      </c>
      <c r="CT16" s="27" t="s">
        <v>859</v>
      </c>
      <c r="CV16" s="27" t="s">
        <v>172</v>
      </c>
      <c r="CX16" s="27" t="s">
        <v>109</v>
      </c>
      <c r="CY16" s="27" t="s">
        <v>860</v>
      </c>
      <c r="DC16" s="27">
        <v>7.61</v>
      </c>
      <c r="DD16" s="141">
        <f>'Column links and dropdown'!$AI$2/HLOOKUP(BW16,'Column links and dropdown'!$R$1:$AI$2,2)</f>
        <v>1.0747481901652234</v>
      </c>
      <c r="DH16" s="27">
        <v>1.08</v>
      </c>
      <c r="DN16" s="27">
        <v>3.32</v>
      </c>
      <c r="DR16" s="27">
        <v>0.56999999999999995</v>
      </c>
    </row>
    <row r="17" spans="1:129" s="27" customFormat="1" x14ac:dyDescent="0.2">
      <c r="A17" s="27" t="s">
        <v>843</v>
      </c>
      <c r="B17" s="99" t="s">
        <v>928</v>
      </c>
      <c r="C17" s="27">
        <v>2018</v>
      </c>
      <c r="D17" s="27" t="s">
        <v>842</v>
      </c>
      <c r="E17" s="27" t="s">
        <v>844</v>
      </c>
      <c r="F17" s="120" t="s">
        <v>845</v>
      </c>
      <c r="G17" s="86" t="s">
        <v>939</v>
      </c>
      <c r="H17" s="27" t="s">
        <v>661</v>
      </c>
      <c r="I17" s="27" t="s">
        <v>688</v>
      </c>
      <c r="J17" s="27" t="s">
        <v>596</v>
      </c>
      <c r="K17" s="27" t="s">
        <v>600</v>
      </c>
      <c r="L17" s="27" t="s">
        <v>611</v>
      </c>
      <c r="M17" s="27" t="s">
        <v>866</v>
      </c>
      <c r="N17" s="27" t="s">
        <v>689</v>
      </c>
      <c r="O17" s="27" t="s">
        <v>99</v>
      </c>
      <c r="P17" s="27" t="s">
        <v>86</v>
      </c>
      <c r="Q17" s="27" t="s">
        <v>717</v>
      </c>
      <c r="R17" s="27" t="s">
        <v>199</v>
      </c>
      <c r="S17" s="27" t="s">
        <v>863</v>
      </c>
      <c r="T17" s="27" t="s">
        <v>864</v>
      </c>
      <c r="U17" s="27" t="s">
        <v>89</v>
      </c>
      <c r="V17" s="27" t="s">
        <v>90</v>
      </c>
      <c r="W17" s="27" t="s">
        <v>84</v>
      </c>
      <c r="Z17" s="27" t="s">
        <v>865</v>
      </c>
      <c r="AA17" s="27" t="s">
        <v>141</v>
      </c>
      <c r="AB17" s="99" t="s">
        <v>142</v>
      </c>
      <c r="AC17" s="99" t="s">
        <v>89</v>
      </c>
      <c r="AF17" s="27" t="s">
        <v>119</v>
      </c>
      <c r="AX17" s="91"/>
      <c r="AZ17" s="77" t="s">
        <v>583</v>
      </c>
      <c r="BA17" s="91" t="s">
        <v>187</v>
      </c>
      <c r="BB17" s="27" t="s">
        <v>99</v>
      </c>
      <c r="BC17" s="27" t="s">
        <v>189</v>
      </c>
      <c r="BD17" s="27" t="s">
        <v>196</v>
      </c>
      <c r="BE17" s="27" t="s">
        <v>847</v>
      </c>
      <c r="BG17" s="27" t="s">
        <v>248</v>
      </c>
      <c r="BH17" s="27" t="s">
        <v>854</v>
      </c>
      <c r="BI17" s="142">
        <f t="shared" si="0"/>
        <v>8.4152783289936988</v>
      </c>
      <c r="BJ17" s="27" t="s">
        <v>853</v>
      </c>
      <c r="BN17" s="93" t="s">
        <v>190</v>
      </c>
      <c r="BO17" s="27">
        <v>1</v>
      </c>
      <c r="BP17" s="77" t="s">
        <v>191</v>
      </c>
      <c r="BQ17" s="95" t="s">
        <v>637</v>
      </c>
      <c r="BR17" s="50" t="s">
        <v>8</v>
      </c>
      <c r="BT17" s="77" t="s">
        <v>197</v>
      </c>
      <c r="BU17" s="94" t="s">
        <v>131</v>
      </c>
      <c r="BV17" s="27" t="s">
        <v>850</v>
      </c>
      <c r="BW17" s="27">
        <v>2016</v>
      </c>
      <c r="BX17" s="102" t="s">
        <v>95</v>
      </c>
      <c r="BY17" s="104">
        <f t="shared" si="3"/>
        <v>0.76307121501730857</v>
      </c>
      <c r="CE17" s="104">
        <f t="shared" si="1"/>
        <v>3.6541438465617593</v>
      </c>
      <c r="CI17" s="104">
        <f t="shared" si="2"/>
        <v>3.998063267414631</v>
      </c>
      <c r="CQ17" s="27" t="s">
        <v>858</v>
      </c>
      <c r="CT17" s="27" t="s">
        <v>859</v>
      </c>
      <c r="CV17" s="27" t="s">
        <v>172</v>
      </c>
      <c r="CX17" s="27" t="s">
        <v>109</v>
      </c>
      <c r="CY17" s="27" t="s">
        <v>860</v>
      </c>
      <c r="DC17" s="27">
        <v>7.83</v>
      </c>
      <c r="DD17" s="141">
        <f>'Column links and dropdown'!$AI$2/HLOOKUP(BW17,'Column links and dropdown'!$R$1:$AI$2,2)</f>
        <v>1.0747481901652234</v>
      </c>
      <c r="DH17" s="27">
        <v>0.71</v>
      </c>
      <c r="DN17" s="27">
        <v>3.4</v>
      </c>
      <c r="DR17" s="27">
        <v>3.72</v>
      </c>
    </row>
    <row r="18" spans="1:129" s="27" customFormat="1" x14ac:dyDescent="0.2">
      <c r="A18" s="27" t="s">
        <v>843</v>
      </c>
      <c r="B18" s="99" t="s">
        <v>928</v>
      </c>
      <c r="C18" s="27">
        <v>2018</v>
      </c>
      <c r="D18" s="27" t="s">
        <v>842</v>
      </c>
      <c r="E18" s="27" t="s">
        <v>844</v>
      </c>
      <c r="F18" s="120" t="s">
        <v>845</v>
      </c>
      <c r="G18" s="86" t="s">
        <v>939</v>
      </c>
      <c r="H18" s="27" t="s">
        <v>661</v>
      </c>
      <c r="I18" s="27" t="s">
        <v>688</v>
      </c>
      <c r="J18" s="27" t="s">
        <v>596</v>
      </c>
      <c r="K18" s="27" t="s">
        <v>600</v>
      </c>
      <c r="L18" s="27" t="s">
        <v>611</v>
      </c>
      <c r="M18" s="27" t="s">
        <v>866</v>
      </c>
      <c r="N18" s="27" t="s">
        <v>689</v>
      </c>
      <c r="O18" s="27" t="s">
        <v>99</v>
      </c>
      <c r="P18" s="27" t="s">
        <v>86</v>
      </c>
      <c r="Q18" s="27" t="s">
        <v>717</v>
      </c>
      <c r="R18" s="27" t="s">
        <v>199</v>
      </c>
      <c r="S18" s="27" t="s">
        <v>863</v>
      </c>
      <c r="T18" s="27" t="s">
        <v>864</v>
      </c>
      <c r="U18" s="27" t="s">
        <v>89</v>
      </c>
      <c r="V18" s="27" t="s">
        <v>90</v>
      </c>
      <c r="W18" s="27" t="s">
        <v>84</v>
      </c>
      <c r="Z18" s="27" t="s">
        <v>865</v>
      </c>
      <c r="AA18" s="27" t="s">
        <v>141</v>
      </c>
      <c r="AB18" s="99" t="s">
        <v>142</v>
      </c>
      <c r="AC18" s="99" t="s">
        <v>89</v>
      </c>
      <c r="AF18" s="27" t="s">
        <v>119</v>
      </c>
      <c r="AX18" s="91"/>
      <c r="AZ18" s="77" t="s">
        <v>583</v>
      </c>
      <c r="BA18" s="91" t="s">
        <v>187</v>
      </c>
      <c r="BB18" s="27" t="s">
        <v>99</v>
      </c>
      <c r="BC18" s="27" t="s">
        <v>189</v>
      </c>
      <c r="BD18" s="27" t="s">
        <v>196</v>
      </c>
      <c r="BE18" s="27" t="s">
        <v>847</v>
      </c>
      <c r="BG18" s="27" t="s">
        <v>248</v>
      </c>
      <c r="BH18" s="27" t="s">
        <v>857</v>
      </c>
      <c r="BI18" s="142">
        <f t="shared" si="0"/>
        <v>10.876451684472061</v>
      </c>
      <c r="BJ18" s="27" t="s">
        <v>853</v>
      </c>
      <c r="BN18" s="93" t="s">
        <v>190</v>
      </c>
      <c r="BO18" s="27">
        <v>1</v>
      </c>
      <c r="BP18" s="77" t="s">
        <v>191</v>
      </c>
      <c r="BQ18" s="95" t="s">
        <v>637</v>
      </c>
      <c r="BR18" s="50" t="s">
        <v>8</v>
      </c>
      <c r="BT18" s="77" t="s">
        <v>197</v>
      </c>
      <c r="BU18" s="94" t="s">
        <v>131</v>
      </c>
      <c r="BV18" s="27" t="s">
        <v>850</v>
      </c>
      <c r="BW18" s="27">
        <v>2016</v>
      </c>
      <c r="BX18" s="102" t="s">
        <v>95</v>
      </c>
      <c r="BY18" s="104">
        <f t="shared" si="3"/>
        <v>1.0640007082635712</v>
      </c>
      <c r="CE18" s="104">
        <f t="shared" si="1"/>
        <v>3.5681639913485417</v>
      </c>
      <c r="CI18" s="104">
        <f t="shared" si="2"/>
        <v>6.2335395029582958</v>
      </c>
      <c r="CQ18" s="27" t="s">
        <v>858</v>
      </c>
      <c r="CT18" s="27" t="s">
        <v>859</v>
      </c>
      <c r="CV18" s="27" t="s">
        <v>172</v>
      </c>
      <c r="CX18" s="27" t="s">
        <v>109</v>
      </c>
      <c r="CY18" s="27" t="s">
        <v>860</v>
      </c>
      <c r="DC18" s="27">
        <v>10.119999999999999</v>
      </c>
      <c r="DD18" s="141">
        <f>'Column links and dropdown'!$AI$2/HLOOKUP(BW18,'Column links and dropdown'!$R$1:$AI$2,2)</f>
        <v>1.0747481901652234</v>
      </c>
      <c r="DH18" s="27">
        <v>0.99</v>
      </c>
      <c r="DN18" s="27">
        <v>3.32</v>
      </c>
      <c r="DR18" s="27">
        <v>5.8</v>
      </c>
    </row>
    <row r="19" spans="1:129" s="27" customFormat="1" x14ac:dyDescent="0.2">
      <c r="A19" s="27" t="s">
        <v>843</v>
      </c>
      <c r="B19" s="99" t="s">
        <v>928</v>
      </c>
      <c r="C19" s="27">
        <v>2018</v>
      </c>
      <c r="D19" s="27" t="s">
        <v>842</v>
      </c>
      <c r="E19" s="27" t="s">
        <v>844</v>
      </c>
      <c r="F19" s="120" t="s">
        <v>845</v>
      </c>
      <c r="G19" s="86" t="s">
        <v>939</v>
      </c>
      <c r="H19" s="27" t="s">
        <v>661</v>
      </c>
      <c r="I19" s="27" t="s">
        <v>688</v>
      </c>
      <c r="J19" s="27" t="s">
        <v>596</v>
      </c>
      <c r="K19" s="27" t="s">
        <v>600</v>
      </c>
      <c r="L19" s="27" t="s">
        <v>611</v>
      </c>
      <c r="M19" s="27" t="s">
        <v>866</v>
      </c>
      <c r="N19" s="27" t="s">
        <v>689</v>
      </c>
      <c r="O19" s="27" t="s">
        <v>99</v>
      </c>
      <c r="P19" s="27" t="s">
        <v>86</v>
      </c>
      <c r="Q19" s="27" t="s">
        <v>717</v>
      </c>
      <c r="R19" s="27" t="s">
        <v>199</v>
      </c>
      <c r="S19" s="27" t="s">
        <v>863</v>
      </c>
      <c r="T19" s="27" t="s">
        <v>864</v>
      </c>
      <c r="U19" s="27" t="s">
        <v>89</v>
      </c>
      <c r="V19" s="27" t="s">
        <v>90</v>
      </c>
      <c r="W19" s="27" t="s">
        <v>84</v>
      </c>
      <c r="Z19" s="27" t="s">
        <v>865</v>
      </c>
      <c r="AA19" s="27" t="s">
        <v>141</v>
      </c>
      <c r="AB19" s="99" t="s">
        <v>142</v>
      </c>
      <c r="AC19" s="99" t="s">
        <v>89</v>
      </c>
      <c r="AF19" s="27" t="s">
        <v>119</v>
      </c>
      <c r="AX19" s="91"/>
      <c r="AZ19" s="77" t="s">
        <v>546</v>
      </c>
      <c r="BA19" s="91" t="s">
        <v>187</v>
      </c>
      <c r="BB19" s="27" t="s">
        <v>99</v>
      </c>
      <c r="BC19" s="27" t="s">
        <v>189</v>
      </c>
      <c r="BD19" s="27" t="s">
        <v>196</v>
      </c>
      <c r="BE19" s="27" t="s">
        <v>847</v>
      </c>
      <c r="BG19" s="27" t="s">
        <v>248</v>
      </c>
      <c r="BH19" s="27" t="s">
        <v>855</v>
      </c>
      <c r="BI19" s="142">
        <f t="shared" si="0"/>
        <v>9.0063898335845725</v>
      </c>
      <c r="BJ19" s="27" t="s">
        <v>853</v>
      </c>
      <c r="BN19" s="93" t="s">
        <v>190</v>
      </c>
      <c r="BO19" s="27">
        <v>1</v>
      </c>
      <c r="BP19" s="77" t="s">
        <v>191</v>
      </c>
      <c r="BQ19" s="95" t="s">
        <v>637</v>
      </c>
      <c r="BR19" s="50" t="s">
        <v>8</v>
      </c>
      <c r="BT19" s="77" t="s">
        <v>197</v>
      </c>
      <c r="BU19" s="94" t="s">
        <v>131</v>
      </c>
      <c r="BV19" s="27" t="s">
        <v>850</v>
      </c>
      <c r="BW19" s="27">
        <v>2016</v>
      </c>
      <c r="BX19" s="102" t="s">
        <v>95</v>
      </c>
      <c r="BY19" s="104">
        <f t="shared" si="3"/>
        <v>1.8593143689858365</v>
      </c>
      <c r="CE19" s="104">
        <f t="shared" si="1"/>
        <v>3.6541438465617593</v>
      </c>
      <c r="CI19" s="104">
        <f t="shared" si="2"/>
        <v>3.4929316180369758</v>
      </c>
      <c r="CQ19" s="27" t="s">
        <v>858</v>
      </c>
      <c r="CT19" s="27" t="s">
        <v>859</v>
      </c>
      <c r="CV19" s="27" t="s">
        <v>172</v>
      </c>
      <c r="CX19" s="27" t="s">
        <v>109</v>
      </c>
      <c r="CY19" s="27" t="s">
        <v>860</v>
      </c>
      <c r="DC19" s="27">
        <v>8.3800000000000008</v>
      </c>
      <c r="DD19" s="141">
        <f>'Column links and dropdown'!$AI$2/HLOOKUP(BW19,'Column links and dropdown'!$R$1:$AI$2,2)</f>
        <v>1.0747481901652234</v>
      </c>
      <c r="DH19" s="27">
        <v>1.73</v>
      </c>
      <c r="DN19" s="27">
        <v>3.4</v>
      </c>
      <c r="DR19" s="27">
        <v>3.25</v>
      </c>
    </row>
    <row r="20" spans="1:129" s="27" customFormat="1" x14ac:dyDescent="0.2">
      <c r="A20" s="27" t="s">
        <v>843</v>
      </c>
      <c r="B20" s="99" t="s">
        <v>928</v>
      </c>
      <c r="C20" s="27">
        <v>2018</v>
      </c>
      <c r="D20" s="27" t="s">
        <v>842</v>
      </c>
      <c r="E20" s="27" t="s">
        <v>844</v>
      </c>
      <c r="F20" s="120" t="s">
        <v>845</v>
      </c>
      <c r="G20" s="86" t="s">
        <v>939</v>
      </c>
      <c r="H20" s="27" t="s">
        <v>661</v>
      </c>
      <c r="I20" s="27" t="s">
        <v>688</v>
      </c>
      <c r="J20" s="27" t="s">
        <v>596</v>
      </c>
      <c r="K20" s="27" t="s">
        <v>600</v>
      </c>
      <c r="L20" s="27" t="s">
        <v>611</v>
      </c>
      <c r="M20" s="27" t="s">
        <v>866</v>
      </c>
      <c r="N20" s="27" t="s">
        <v>689</v>
      </c>
      <c r="O20" s="27" t="s">
        <v>99</v>
      </c>
      <c r="P20" s="27" t="s">
        <v>86</v>
      </c>
      <c r="Q20" s="27" t="s">
        <v>717</v>
      </c>
      <c r="R20" s="27" t="s">
        <v>199</v>
      </c>
      <c r="S20" s="27" t="s">
        <v>863</v>
      </c>
      <c r="T20" s="27" t="s">
        <v>864</v>
      </c>
      <c r="U20" s="27" t="s">
        <v>89</v>
      </c>
      <c r="V20" s="27" t="s">
        <v>90</v>
      </c>
      <c r="W20" s="27" t="s">
        <v>84</v>
      </c>
      <c r="Z20" s="27" t="s">
        <v>865</v>
      </c>
      <c r="AA20" s="27" t="s">
        <v>141</v>
      </c>
      <c r="AB20" s="99" t="s">
        <v>142</v>
      </c>
      <c r="AC20" s="99" t="s">
        <v>89</v>
      </c>
      <c r="AF20" s="27" t="s">
        <v>119</v>
      </c>
      <c r="AX20" s="91"/>
      <c r="AZ20" s="77" t="s">
        <v>546</v>
      </c>
      <c r="BA20" s="91" t="s">
        <v>187</v>
      </c>
      <c r="BB20" s="27" t="s">
        <v>99</v>
      </c>
      <c r="BC20" s="27" t="s">
        <v>189</v>
      </c>
      <c r="BD20" s="27" t="s">
        <v>196</v>
      </c>
      <c r="BE20" s="27" t="s">
        <v>847</v>
      </c>
      <c r="BG20" s="27" t="s">
        <v>248</v>
      </c>
      <c r="BH20" s="27" t="s">
        <v>856</v>
      </c>
      <c r="BI20" s="142">
        <f t="shared" si="0"/>
        <v>10.167117878963014</v>
      </c>
      <c r="BJ20" s="27" t="s">
        <v>853</v>
      </c>
      <c r="BN20" s="93" t="s">
        <v>190</v>
      </c>
      <c r="BO20" s="27">
        <v>2</v>
      </c>
      <c r="BP20" s="77" t="s">
        <v>191</v>
      </c>
      <c r="BQ20" s="95" t="s">
        <v>637</v>
      </c>
      <c r="BR20" s="50" t="s">
        <v>8</v>
      </c>
      <c r="BT20" s="77" t="s">
        <v>197</v>
      </c>
      <c r="BU20" s="94" t="s">
        <v>131</v>
      </c>
      <c r="BV20" s="27" t="s">
        <v>850</v>
      </c>
      <c r="BW20" s="27">
        <v>2016</v>
      </c>
      <c r="BX20" s="102" t="s">
        <v>95</v>
      </c>
      <c r="BY20" s="104">
        <f t="shared" si="3"/>
        <v>2.1387488984287946</v>
      </c>
      <c r="CE20" s="104">
        <f t="shared" si="1"/>
        <v>3.5681639913485417</v>
      </c>
      <c r="CI20" s="104">
        <f t="shared" si="2"/>
        <v>4.4602049891856774</v>
      </c>
      <c r="CQ20" s="27" t="s">
        <v>858</v>
      </c>
      <c r="CT20" s="27" t="s">
        <v>859</v>
      </c>
      <c r="CV20" s="27" t="s">
        <v>172</v>
      </c>
      <c r="CX20" s="27" t="s">
        <v>109</v>
      </c>
      <c r="CY20" s="27" t="s">
        <v>860</v>
      </c>
      <c r="DC20" s="27">
        <v>9.4600000000000009</v>
      </c>
      <c r="DD20" s="141">
        <f>'Column links and dropdown'!$AI$2/HLOOKUP(BW20,'Column links and dropdown'!$R$1:$AI$2,2)</f>
        <v>1.0747481901652234</v>
      </c>
      <c r="DH20" s="27">
        <v>1.99</v>
      </c>
      <c r="DN20" s="27">
        <v>3.32</v>
      </c>
      <c r="DR20" s="27">
        <v>4.1500000000000004</v>
      </c>
    </row>
    <row r="21" spans="1:129" s="27" customFormat="1" x14ac:dyDescent="0.2">
      <c r="A21" s="27" t="s">
        <v>911</v>
      </c>
      <c r="B21" s="27" t="s">
        <v>910</v>
      </c>
      <c r="C21" s="27">
        <v>2007</v>
      </c>
      <c r="D21" s="27" t="s">
        <v>908</v>
      </c>
      <c r="E21" s="27" t="s">
        <v>909</v>
      </c>
      <c r="F21" s="120" t="s">
        <v>912</v>
      </c>
      <c r="G21" s="86" t="s">
        <v>939</v>
      </c>
      <c r="H21" s="27" t="s">
        <v>662</v>
      </c>
      <c r="I21" s="27" t="s">
        <v>715</v>
      </c>
      <c r="J21" s="27" t="s">
        <v>729</v>
      </c>
      <c r="K21" s="27" t="s">
        <v>646</v>
      </c>
      <c r="L21" s="27" t="s">
        <v>611</v>
      </c>
      <c r="M21" s="27" t="s">
        <v>895</v>
      </c>
      <c r="N21" s="27" t="s">
        <v>689</v>
      </c>
      <c r="O21" s="27" t="s">
        <v>85</v>
      </c>
      <c r="P21" s="27" t="s">
        <v>86</v>
      </c>
      <c r="Q21" s="27" t="s">
        <v>717</v>
      </c>
      <c r="R21" s="27" t="s">
        <v>712</v>
      </c>
      <c r="S21" s="27" t="s">
        <v>896</v>
      </c>
      <c r="T21" s="27" t="s">
        <v>897</v>
      </c>
      <c r="U21" s="27" t="s">
        <v>139</v>
      </c>
      <c r="V21" s="27" t="s">
        <v>115</v>
      </c>
      <c r="W21" s="27" t="s">
        <v>84</v>
      </c>
      <c r="Z21" s="27" t="s">
        <v>907</v>
      </c>
      <c r="AA21" s="27" t="s">
        <v>141</v>
      </c>
      <c r="AF21" s="27" t="s">
        <v>119</v>
      </c>
      <c r="AX21" s="91"/>
      <c r="AZ21" s="77" t="s">
        <v>583</v>
      </c>
      <c r="BA21" s="91" t="s">
        <v>187</v>
      </c>
      <c r="BB21" s="27" t="s">
        <v>99</v>
      </c>
      <c r="BC21" s="27" t="s">
        <v>189</v>
      </c>
      <c r="BD21" s="27" t="s">
        <v>196</v>
      </c>
      <c r="BE21" s="27" t="s">
        <v>898</v>
      </c>
      <c r="BG21" s="27" t="s">
        <v>264</v>
      </c>
      <c r="BH21" s="27" t="s">
        <v>899</v>
      </c>
      <c r="BI21" s="142">
        <f t="shared" si="0"/>
        <v>2.8627288289650723</v>
      </c>
      <c r="BJ21" s="27" t="s">
        <v>903</v>
      </c>
      <c r="BN21" s="93" t="s">
        <v>190</v>
      </c>
      <c r="BO21" s="27">
        <v>1</v>
      </c>
      <c r="BP21" s="77" t="s">
        <v>191</v>
      </c>
      <c r="BQ21" s="95" t="s">
        <v>152</v>
      </c>
      <c r="BR21" s="50" t="s">
        <v>8</v>
      </c>
      <c r="BT21" s="77" t="s">
        <v>170</v>
      </c>
      <c r="BU21" s="94" t="s">
        <v>131</v>
      </c>
      <c r="BW21" s="27">
        <v>2003</v>
      </c>
      <c r="BX21" s="102" t="s">
        <v>95</v>
      </c>
      <c r="BY21" s="104">
        <f t="shared" si="3"/>
        <v>1.7203899212530482</v>
      </c>
      <c r="CF21" s="104">
        <f t="shared" ref="CF21:CF24" si="4">DO21*$DD21</f>
        <v>1.1423389077120241</v>
      </c>
      <c r="CV21" s="27" t="s">
        <v>172</v>
      </c>
      <c r="CX21" s="27" t="s">
        <v>157</v>
      </c>
      <c r="DC21" s="27">
        <v>2.08</v>
      </c>
      <c r="DD21" s="141">
        <f>'Column links and dropdown'!$AI$2/HLOOKUP(BW21,'Column links and dropdown'!$R$1:$AI$2,2)</f>
        <v>1.3763119370024386</v>
      </c>
      <c r="DH21" s="27">
        <v>1.25</v>
      </c>
      <c r="DO21" s="27">
        <v>0.83</v>
      </c>
    </row>
    <row r="22" spans="1:129" s="27" customFormat="1" x14ac:dyDescent="0.2">
      <c r="A22" s="27" t="s">
        <v>911</v>
      </c>
      <c r="B22" s="27" t="s">
        <v>910</v>
      </c>
      <c r="C22" s="27">
        <v>2007</v>
      </c>
      <c r="D22" s="27" t="s">
        <v>908</v>
      </c>
      <c r="E22" s="27" t="s">
        <v>909</v>
      </c>
      <c r="F22" s="120" t="s">
        <v>912</v>
      </c>
      <c r="G22" s="86" t="s">
        <v>939</v>
      </c>
      <c r="H22" s="27" t="s">
        <v>662</v>
      </c>
      <c r="I22" s="27" t="s">
        <v>715</v>
      </c>
      <c r="J22" s="27" t="s">
        <v>729</v>
      </c>
      <c r="K22" s="27" t="s">
        <v>646</v>
      </c>
      <c r="L22" s="27" t="s">
        <v>611</v>
      </c>
      <c r="M22" s="27" t="s">
        <v>895</v>
      </c>
      <c r="N22" s="27" t="s">
        <v>689</v>
      </c>
      <c r="O22" s="27" t="s">
        <v>85</v>
      </c>
      <c r="P22" s="27" t="s">
        <v>86</v>
      </c>
      <c r="Q22" s="27" t="s">
        <v>717</v>
      </c>
      <c r="R22" s="27" t="s">
        <v>712</v>
      </c>
      <c r="S22" s="27" t="s">
        <v>896</v>
      </c>
      <c r="T22" s="27" t="s">
        <v>897</v>
      </c>
      <c r="U22" s="27" t="s">
        <v>139</v>
      </c>
      <c r="V22" s="27" t="s">
        <v>115</v>
      </c>
      <c r="W22" s="27" t="s">
        <v>84</v>
      </c>
      <c r="Z22" s="27" t="s">
        <v>907</v>
      </c>
      <c r="AA22" s="27" t="s">
        <v>141</v>
      </c>
      <c r="AF22" s="27" t="s">
        <v>119</v>
      </c>
      <c r="AX22" s="91"/>
      <c r="AZ22" s="77" t="s">
        <v>583</v>
      </c>
      <c r="BA22" s="91" t="s">
        <v>187</v>
      </c>
      <c r="BB22" s="27" t="s">
        <v>99</v>
      </c>
      <c r="BC22" s="27" t="s">
        <v>189</v>
      </c>
      <c r="BD22" s="27" t="s">
        <v>196</v>
      </c>
      <c r="BE22" s="27" t="s">
        <v>904</v>
      </c>
      <c r="BG22" s="27" t="s">
        <v>264</v>
      </c>
      <c r="BH22" s="27" t="s">
        <v>900</v>
      </c>
      <c r="BI22" s="142">
        <f t="shared" si="0"/>
        <v>2.3672565316441943</v>
      </c>
      <c r="BN22" s="93" t="s">
        <v>190</v>
      </c>
      <c r="BO22" s="27">
        <v>1</v>
      </c>
      <c r="BP22" s="77" t="s">
        <v>191</v>
      </c>
      <c r="BQ22" s="95" t="s">
        <v>152</v>
      </c>
      <c r="BR22" s="50" t="s">
        <v>8</v>
      </c>
      <c r="BT22" s="77" t="s">
        <v>170</v>
      </c>
      <c r="BU22" s="94" t="s">
        <v>131</v>
      </c>
      <c r="BW22" s="27">
        <v>2003</v>
      </c>
      <c r="BX22" s="102" t="s">
        <v>95</v>
      </c>
      <c r="BY22" s="104">
        <f t="shared" si="3"/>
        <v>1.5965218469228286</v>
      </c>
      <c r="CF22" s="104">
        <f t="shared" si="4"/>
        <v>0.77073468472136564</v>
      </c>
      <c r="CV22" s="27" t="s">
        <v>172</v>
      </c>
      <c r="CX22" s="27" t="s">
        <v>157</v>
      </c>
      <c r="DC22" s="27">
        <v>1.72</v>
      </c>
      <c r="DD22" s="141">
        <f>'Column links and dropdown'!$AI$2/HLOOKUP(BW22,'Column links and dropdown'!$R$1:$AI$2,2)</f>
        <v>1.3763119370024386</v>
      </c>
      <c r="DH22" s="27">
        <v>1.1599999999999999</v>
      </c>
      <c r="DO22" s="27">
        <v>0.56000000000000005</v>
      </c>
    </row>
    <row r="23" spans="1:129" s="27" customFormat="1" x14ac:dyDescent="0.2">
      <c r="A23" s="27" t="s">
        <v>911</v>
      </c>
      <c r="B23" s="27" t="s">
        <v>910</v>
      </c>
      <c r="C23" s="27">
        <v>2007</v>
      </c>
      <c r="D23" s="27" t="s">
        <v>908</v>
      </c>
      <c r="E23" s="27" t="s">
        <v>909</v>
      </c>
      <c r="F23" s="120" t="s">
        <v>912</v>
      </c>
      <c r="G23" s="86" t="s">
        <v>939</v>
      </c>
      <c r="H23" s="27" t="s">
        <v>662</v>
      </c>
      <c r="I23" s="27" t="s">
        <v>715</v>
      </c>
      <c r="J23" s="27" t="s">
        <v>729</v>
      </c>
      <c r="K23" s="27" t="s">
        <v>646</v>
      </c>
      <c r="L23" s="27" t="s">
        <v>616</v>
      </c>
      <c r="M23" s="27" t="s">
        <v>895</v>
      </c>
      <c r="N23" s="27" t="s">
        <v>689</v>
      </c>
      <c r="O23" s="27" t="s">
        <v>85</v>
      </c>
      <c r="P23" s="27" t="s">
        <v>86</v>
      </c>
      <c r="Q23" s="27" t="s">
        <v>717</v>
      </c>
      <c r="R23" s="27" t="s">
        <v>712</v>
      </c>
      <c r="S23" s="27" t="s">
        <v>896</v>
      </c>
      <c r="T23" s="27" t="s">
        <v>897</v>
      </c>
      <c r="U23" s="27" t="s">
        <v>139</v>
      </c>
      <c r="V23" s="27" t="s">
        <v>115</v>
      </c>
      <c r="W23" s="27" t="s">
        <v>84</v>
      </c>
      <c r="Z23" s="27" t="s">
        <v>907</v>
      </c>
      <c r="AA23" s="27" t="s">
        <v>141</v>
      </c>
      <c r="AF23" s="27" t="s">
        <v>119</v>
      </c>
      <c r="AX23" s="91"/>
      <c r="AZ23" s="77" t="s">
        <v>583</v>
      </c>
      <c r="BA23" s="91" t="s">
        <v>187</v>
      </c>
      <c r="BB23" s="27" t="s">
        <v>99</v>
      </c>
      <c r="BC23" s="27" t="s">
        <v>189</v>
      </c>
      <c r="BD23" s="27" t="s">
        <v>196</v>
      </c>
      <c r="BE23" s="27" t="s">
        <v>905</v>
      </c>
      <c r="BG23" s="27" t="s">
        <v>264</v>
      </c>
      <c r="BH23" s="27" t="s">
        <v>901</v>
      </c>
      <c r="BI23" s="142">
        <f t="shared" si="0"/>
        <v>2.0231785473935848</v>
      </c>
      <c r="BN23" s="93" t="s">
        <v>190</v>
      </c>
      <c r="BO23" s="27">
        <v>1</v>
      </c>
      <c r="BP23" s="77" t="s">
        <v>191</v>
      </c>
      <c r="BQ23" s="95" t="s">
        <v>152</v>
      </c>
      <c r="BR23" s="50" t="s">
        <v>8</v>
      </c>
      <c r="BT23" s="77" t="s">
        <v>170</v>
      </c>
      <c r="BU23" s="94" t="s">
        <v>131</v>
      </c>
      <c r="BW23" s="27">
        <v>2003</v>
      </c>
      <c r="BX23" s="102" t="s">
        <v>95</v>
      </c>
      <c r="BY23" s="104">
        <f t="shared" si="3"/>
        <v>1.7754423987331458</v>
      </c>
      <c r="CF23" s="104">
        <f t="shared" si="4"/>
        <v>0.24773614866043894</v>
      </c>
      <c r="CV23" s="27" t="s">
        <v>172</v>
      </c>
      <c r="CX23" s="27" t="s">
        <v>157</v>
      </c>
      <c r="DC23" s="27">
        <v>1.47</v>
      </c>
      <c r="DD23" s="141">
        <f>'Column links and dropdown'!$AI$2/HLOOKUP(BW23,'Column links and dropdown'!$R$1:$AI$2,2)</f>
        <v>1.3763119370024386</v>
      </c>
      <c r="DH23" s="27">
        <v>1.29</v>
      </c>
      <c r="DO23" s="27">
        <v>0.18</v>
      </c>
    </row>
    <row r="24" spans="1:129" s="27" customFormat="1" x14ac:dyDescent="0.2">
      <c r="A24" s="27" t="s">
        <v>911</v>
      </c>
      <c r="B24" s="27" t="s">
        <v>910</v>
      </c>
      <c r="C24" s="27">
        <v>2007</v>
      </c>
      <c r="D24" s="27" t="s">
        <v>908</v>
      </c>
      <c r="E24" s="27" t="s">
        <v>909</v>
      </c>
      <c r="F24" s="120" t="s">
        <v>912</v>
      </c>
      <c r="G24" s="86" t="s">
        <v>939</v>
      </c>
      <c r="H24" s="27" t="s">
        <v>662</v>
      </c>
      <c r="I24" s="27" t="s">
        <v>715</v>
      </c>
      <c r="J24" s="27" t="s">
        <v>729</v>
      </c>
      <c r="K24" s="27" t="s">
        <v>646</v>
      </c>
      <c r="L24" s="27" t="s">
        <v>616</v>
      </c>
      <c r="M24" s="27" t="s">
        <v>895</v>
      </c>
      <c r="N24" s="27" t="s">
        <v>689</v>
      </c>
      <c r="O24" s="27" t="s">
        <v>85</v>
      </c>
      <c r="P24" s="27" t="s">
        <v>86</v>
      </c>
      <c r="Q24" s="27" t="s">
        <v>717</v>
      </c>
      <c r="R24" s="27" t="s">
        <v>712</v>
      </c>
      <c r="S24" s="27" t="s">
        <v>896</v>
      </c>
      <c r="T24" s="27" t="s">
        <v>897</v>
      </c>
      <c r="U24" s="27" t="s">
        <v>139</v>
      </c>
      <c r="V24" s="27" t="s">
        <v>115</v>
      </c>
      <c r="W24" s="27" t="s">
        <v>84</v>
      </c>
      <c r="Z24" s="27" t="s">
        <v>907</v>
      </c>
      <c r="AA24" s="27" t="s">
        <v>141</v>
      </c>
      <c r="AF24" s="27" t="s">
        <v>119</v>
      </c>
      <c r="AX24" s="91"/>
      <c r="AZ24" s="77" t="s">
        <v>583</v>
      </c>
      <c r="BA24" s="91" t="s">
        <v>187</v>
      </c>
      <c r="BB24" s="27" t="s">
        <v>99</v>
      </c>
      <c r="BC24" s="27" t="s">
        <v>189</v>
      </c>
      <c r="BD24" s="27" t="s">
        <v>196</v>
      </c>
      <c r="BE24" s="27" t="s">
        <v>906</v>
      </c>
      <c r="BG24" s="27" t="s">
        <v>264</v>
      </c>
      <c r="BH24" s="27" t="s">
        <v>902</v>
      </c>
      <c r="BI24" s="142">
        <f t="shared" si="0"/>
        <v>1.7203899212530482</v>
      </c>
      <c r="BN24" s="93" t="s">
        <v>190</v>
      </c>
      <c r="BO24" s="27">
        <v>1</v>
      </c>
      <c r="BP24" s="77" t="s">
        <v>191</v>
      </c>
      <c r="BQ24" s="95" t="s">
        <v>152</v>
      </c>
      <c r="BR24" s="50" t="s">
        <v>8</v>
      </c>
      <c r="BT24" s="77" t="s">
        <v>170</v>
      </c>
      <c r="BU24" s="94" t="s">
        <v>131</v>
      </c>
      <c r="BW24" s="27">
        <v>2003</v>
      </c>
      <c r="BX24" s="102" t="s">
        <v>95</v>
      </c>
      <c r="BY24" s="104">
        <f t="shared" si="3"/>
        <v>1.6102849662928531</v>
      </c>
      <c r="CF24" s="104">
        <f t="shared" si="4"/>
        <v>0.11010495496019509</v>
      </c>
      <c r="CV24" s="27" t="s">
        <v>172</v>
      </c>
      <c r="CX24" s="27" t="s">
        <v>157</v>
      </c>
      <c r="DC24" s="27">
        <v>1.25</v>
      </c>
      <c r="DD24" s="141">
        <f>'Column links and dropdown'!$AI$2/HLOOKUP(BW24,'Column links and dropdown'!$R$1:$AI$2,2)</f>
        <v>1.3763119370024386</v>
      </c>
      <c r="DH24" s="27">
        <v>1.17</v>
      </c>
      <c r="DO24" s="27">
        <v>0.08</v>
      </c>
    </row>
    <row r="25" spans="1:129" s="27" customFormat="1" x14ac:dyDescent="0.2">
      <c r="A25" s="84" t="s">
        <v>840</v>
      </c>
      <c r="B25" s="84" t="s">
        <v>841</v>
      </c>
      <c r="C25" s="84">
        <v>2018</v>
      </c>
      <c r="D25" s="84" t="s">
        <v>837</v>
      </c>
      <c r="E25" s="84" t="s">
        <v>838</v>
      </c>
      <c r="F25" s="122" t="s">
        <v>839</v>
      </c>
      <c r="G25" s="86" t="s">
        <v>939</v>
      </c>
      <c r="H25" s="84" t="s">
        <v>661</v>
      </c>
      <c r="I25" s="84" t="s">
        <v>688</v>
      </c>
      <c r="J25" s="84" t="s">
        <v>729</v>
      </c>
      <c r="K25" s="84" t="s">
        <v>646</v>
      </c>
      <c r="L25" s="84" t="s">
        <v>203</v>
      </c>
      <c r="M25" s="84" t="s">
        <v>836</v>
      </c>
      <c r="N25" s="84" t="s">
        <v>689</v>
      </c>
      <c r="O25" s="84" t="s">
        <v>99</v>
      </c>
      <c r="P25" s="84" t="s">
        <v>143</v>
      </c>
      <c r="Q25" s="84" t="s">
        <v>143</v>
      </c>
      <c r="R25" s="84" t="s">
        <v>87</v>
      </c>
      <c r="S25" s="84" t="s">
        <v>834</v>
      </c>
      <c r="T25" s="84" t="s">
        <v>835</v>
      </c>
      <c r="U25" s="84" t="s">
        <v>139</v>
      </c>
      <c r="V25" s="84" t="s">
        <v>90</v>
      </c>
      <c r="W25" s="84"/>
      <c r="X25" s="84">
        <v>7888</v>
      </c>
      <c r="Y25" s="84"/>
      <c r="Z25" s="84" t="s">
        <v>832</v>
      </c>
      <c r="AA25" s="84" t="s">
        <v>141</v>
      </c>
      <c r="AB25" s="84" t="s">
        <v>142</v>
      </c>
      <c r="AC25" s="84"/>
      <c r="AD25" s="84"/>
      <c r="AE25" s="84"/>
      <c r="AF25" s="84" t="s">
        <v>119</v>
      </c>
      <c r="AG25" s="84"/>
      <c r="AH25" s="84"/>
      <c r="AI25" s="84"/>
      <c r="AJ25" s="84"/>
      <c r="AK25" s="84"/>
      <c r="AL25" s="84"/>
      <c r="AM25" s="84"/>
      <c r="AN25" s="84"/>
      <c r="AO25" s="84"/>
      <c r="AP25" s="84"/>
      <c r="AQ25" s="84"/>
      <c r="AR25" s="84"/>
      <c r="AS25" s="84"/>
      <c r="AT25" s="84"/>
      <c r="AU25" s="84"/>
      <c r="AV25" s="84"/>
      <c r="AW25" s="84"/>
      <c r="AX25" s="85"/>
      <c r="AY25" s="84"/>
      <c r="AZ25" s="86" t="s">
        <v>504</v>
      </c>
      <c r="BA25" s="85" t="s">
        <v>165</v>
      </c>
      <c r="BB25" s="84" t="s">
        <v>99</v>
      </c>
      <c r="BC25" s="84" t="s">
        <v>189</v>
      </c>
      <c r="BD25" s="84" t="s">
        <v>196</v>
      </c>
      <c r="BE25" s="84" t="s">
        <v>833</v>
      </c>
      <c r="BF25" s="84"/>
      <c r="BG25" s="84" t="s">
        <v>237</v>
      </c>
      <c r="BH25" s="84" t="s">
        <v>826</v>
      </c>
      <c r="BI25" s="143">
        <f t="shared" si="0"/>
        <v>13792963.69931173</v>
      </c>
      <c r="BJ25" s="84"/>
      <c r="BK25" s="84"/>
      <c r="BL25" s="84"/>
      <c r="BM25" s="84"/>
      <c r="BN25" s="87" t="s">
        <v>249</v>
      </c>
      <c r="BO25" s="84">
        <v>3</v>
      </c>
      <c r="BP25" s="86" t="s">
        <v>191</v>
      </c>
      <c r="BQ25" s="88" t="s">
        <v>637</v>
      </c>
      <c r="BR25" s="89" t="s">
        <v>8</v>
      </c>
      <c r="BS25" s="84" t="s">
        <v>825</v>
      </c>
      <c r="BT25" s="86"/>
      <c r="BU25" s="123" t="s">
        <v>171</v>
      </c>
      <c r="BV25" s="84" t="s">
        <v>824</v>
      </c>
      <c r="BW25" s="84">
        <v>2015</v>
      </c>
      <c r="BX25" s="124" t="s">
        <v>119</v>
      </c>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t="s">
        <v>172</v>
      </c>
      <c r="CW25" s="84"/>
      <c r="CX25" s="84" t="s">
        <v>157</v>
      </c>
      <c r="CY25" s="84"/>
      <c r="CZ25" s="84"/>
      <c r="DA25" s="84"/>
      <c r="DB25" s="84" t="s">
        <v>823</v>
      </c>
      <c r="DC25" s="137">
        <f>DE25*DF25</f>
        <v>12700411.355</v>
      </c>
      <c r="DD25" s="141">
        <f>'Column links and dropdown'!$AI$2/HLOOKUP(BW25,'Column links and dropdown'!$R$1:$AI$2,2)</f>
        <v>1.0860249572846792</v>
      </c>
      <c r="DE25" s="136">
        <v>19389941</v>
      </c>
      <c r="DF25" s="27">
        <v>0.65500000000000003</v>
      </c>
      <c r="DG25" s="27" t="s">
        <v>943</v>
      </c>
      <c r="DH25" s="84"/>
      <c r="DI25" s="84"/>
      <c r="DJ25" s="84"/>
      <c r="DK25" s="84"/>
      <c r="DL25" s="84"/>
      <c r="DM25" s="84"/>
      <c r="DN25" s="84"/>
      <c r="DO25" s="84"/>
      <c r="DP25" s="84"/>
      <c r="DQ25" s="84"/>
      <c r="DR25" s="84"/>
      <c r="DS25" s="84"/>
      <c r="DT25" s="84"/>
      <c r="DU25" s="84"/>
      <c r="DV25" s="84"/>
      <c r="DW25" s="84"/>
      <c r="DX25" s="84"/>
      <c r="DY25" s="84"/>
    </row>
    <row r="26" spans="1:129" s="27" customFormat="1" x14ac:dyDescent="0.2">
      <c r="A26" s="84" t="s">
        <v>840</v>
      </c>
      <c r="B26" s="84" t="s">
        <v>841</v>
      </c>
      <c r="C26" s="84">
        <v>2018</v>
      </c>
      <c r="D26" s="84" t="s">
        <v>837</v>
      </c>
      <c r="E26" s="84" t="s">
        <v>838</v>
      </c>
      <c r="F26" s="122" t="s">
        <v>839</v>
      </c>
      <c r="G26" s="86" t="s">
        <v>939</v>
      </c>
      <c r="H26" s="84" t="s">
        <v>661</v>
      </c>
      <c r="I26" s="84" t="s">
        <v>688</v>
      </c>
      <c r="J26" s="84" t="s">
        <v>729</v>
      </c>
      <c r="K26" s="84" t="s">
        <v>646</v>
      </c>
      <c r="L26" s="84" t="s">
        <v>203</v>
      </c>
      <c r="M26" s="84" t="s">
        <v>836</v>
      </c>
      <c r="N26" s="84" t="s">
        <v>689</v>
      </c>
      <c r="O26" s="84" t="s">
        <v>99</v>
      </c>
      <c r="P26" s="84" t="s">
        <v>143</v>
      </c>
      <c r="Q26" s="84" t="s">
        <v>143</v>
      </c>
      <c r="R26" s="84" t="s">
        <v>87</v>
      </c>
      <c r="S26" s="84" t="s">
        <v>834</v>
      </c>
      <c r="T26" s="84" t="s">
        <v>835</v>
      </c>
      <c r="U26" s="84" t="s">
        <v>139</v>
      </c>
      <c r="V26" s="84" t="s">
        <v>90</v>
      </c>
      <c r="W26" s="84"/>
      <c r="X26" s="84"/>
      <c r="Y26" s="84"/>
      <c r="Z26" s="84" t="s">
        <v>832</v>
      </c>
      <c r="AA26" s="84" t="s">
        <v>141</v>
      </c>
      <c r="AB26" s="84" t="s">
        <v>142</v>
      </c>
      <c r="AC26" s="84"/>
      <c r="AD26" s="84"/>
      <c r="AE26" s="84"/>
      <c r="AF26" s="84" t="s">
        <v>119</v>
      </c>
      <c r="AG26" s="84"/>
      <c r="AH26" s="84"/>
      <c r="AI26" s="84"/>
      <c r="AJ26" s="84"/>
      <c r="AK26" s="84"/>
      <c r="AL26" s="84"/>
      <c r="AM26" s="84"/>
      <c r="AN26" s="84"/>
      <c r="AO26" s="84"/>
      <c r="AP26" s="84"/>
      <c r="AQ26" s="84"/>
      <c r="AR26" s="84"/>
      <c r="AS26" s="84"/>
      <c r="AT26" s="84"/>
      <c r="AU26" s="84"/>
      <c r="AV26" s="84"/>
      <c r="AW26" s="84"/>
      <c r="AX26" s="85"/>
      <c r="AY26" s="84"/>
      <c r="AZ26" s="86" t="s">
        <v>504</v>
      </c>
      <c r="BA26" s="85" t="s">
        <v>165</v>
      </c>
      <c r="BB26" s="84" t="s">
        <v>99</v>
      </c>
      <c r="BC26" s="84" t="s">
        <v>189</v>
      </c>
      <c r="BD26" s="84" t="s">
        <v>196</v>
      </c>
      <c r="BE26" s="84" t="s">
        <v>833</v>
      </c>
      <c r="BF26" s="84"/>
      <c r="BG26" s="84" t="s">
        <v>248</v>
      </c>
      <c r="BH26" s="84" t="s">
        <v>827</v>
      </c>
      <c r="BI26" s="142">
        <f t="shared" si="0"/>
        <v>4.0475607145521355</v>
      </c>
      <c r="BJ26" s="84"/>
      <c r="BK26" s="84"/>
      <c r="BL26" s="84"/>
      <c r="BM26" s="84"/>
      <c r="BN26" s="87" t="s">
        <v>723</v>
      </c>
      <c r="BO26" s="84">
        <v>3</v>
      </c>
      <c r="BP26" s="86" t="s">
        <v>191</v>
      </c>
      <c r="BQ26" s="88" t="s">
        <v>152</v>
      </c>
      <c r="BR26" s="89" t="s">
        <v>105</v>
      </c>
      <c r="BS26" s="84"/>
      <c r="BT26" s="86"/>
      <c r="BU26" s="123" t="s">
        <v>171</v>
      </c>
      <c r="BV26" s="84"/>
      <c r="BW26" s="84">
        <v>2015</v>
      </c>
      <c r="BX26" s="12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t="s">
        <v>172</v>
      </c>
      <c r="CW26" s="84"/>
      <c r="CX26" s="84" t="s">
        <v>157</v>
      </c>
      <c r="CY26" s="84"/>
      <c r="CZ26" s="84"/>
      <c r="DA26" s="84"/>
      <c r="DB26" s="98" t="s">
        <v>831</v>
      </c>
      <c r="DC26" s="137">
        <f t="shared" ref="DC26:DC29" si="5">DE26*DF26</f>
        <v>3.7269500000000004</v>
      </c>
      <c r="DD26" s="141">
        <f>'Column links and dropdown'!$AI$2/HLOOKUP(BW26,'Column links and dropdown'!$R$1:$AI$2,2)</f>
        <v>1.0860249572846792</v>
      </c>
      <c r="DE26" s="84">
        <v>5.69</v>
      </c>
      <c r="DF26" s="27">
        <v>0.65500000000000003</v>
      </c>
      <c r="DG26" s="27" t="s">
        <v>943</v>
      </c>
      <c r="DH26" s="84"/>
      <c r="DI26" s="84"/>
      <c r="DJ26" s="84"/>
      <c r="DK26" s="84"/>
      <c r="DL26" s="84"/>
      <c r="DM26" s="84"/>
      <c r="DN26" s="84"/>
      <c r="DO26" s="84"/>
      <c r="DP26" s="84"/>
      <c r="DQ26" s="84"/>
      <c r="DR26" s="84"/>
      <c r="DS26" s="84"/>
      <c r="DT26" s="84"/>
      <c r="DU26" s="84"/>
      <c r="DV26" s="84"/>
      <c r="DW26" s="84"/>
      <c r="DX26" s="84"/>
      <c r="DY26" s="84"/>
    </row>
    <row r="27" spans="1:129" s="27" customFormat="1" x14ac:dyDescent="0.2">
      <c r="A27" s="84" t="s">
        <v>840</v>
      </c>
      <c r="B27" s="84" t="s">
        <v>841</v>
      </c>
      <c r="C27" s="84">
        <v>2018</v>
      </c>
      <c r="D27" s="84" t="s">
        <v>837</v>
      </c>
      <c r="E27" s="84" t="s">
        <v>838</v>
      </c>
      <c r="F27" s="122" t="s">
        <v>839</v>
      </c>
      <c r="G27" s="86" t="s">
        <v>939</v>
      </c>
      <c r="H27" s="84" t="s">
        <v>661</v>
      </c>
      <c r="I27" s="84" t="s">
        <v>688</v>
      </c>
      <c r="J27" s="84" t="s">
        <v>729</v>
      </c>
      <c r="K27" s="84" t="s">
        <v>646</v>
      </c>
      <c r="L27" s="84" t="s">
        <v>203</v>
      </c>
      <c r="M27" s="84" t="s">
        <v>836</v>
      </c>
      <c r="N27" s="84" t="s">
        <v>689</v>
      </c>
      <c r="O27" s="84" t="s">
        <v>99</v>
      </c>
      <c r="P27" s="84" t="s">
        <v>143</v>
      </c>
      <c r="Q27" s="84" t="s">
        <v>143</v>
      </c>
      <c r="R27" s="84" t="s">
        <v>87</v>
      </c>
      <c r="S27" s="84" t="s">
        <v>834</v>
      </c>
      <c r="T27" s="84" t="s">
        <v>835</v>
      </c>
      <c r="U27" s="84" t="s">
        <v>139</v>
      </c>
      <c r="V27" s="84" t="s">
        <v>90</v>
      </c>
      <c r="W27" s="84"/>
      <c r="X27" s="84"/>
      <c r="Y27" s="84"/>
      <c r="Z27" s="84" t="s">
        <v>832</v>
      </c>
      <c r="AA27" s="84" t="s">
        <v>141</v>
      </c>
      <c r="AB27" s="84" t="s">
        <v>142</v>
      </c>
      <c r="AC27" s="84"/>
      <c r="AD27" s="84"/>
      <c r="AE27" s="84"/>
      <c r="AF27" s="84" t="s">
        <v>119</v>
      </c>
      <c r="AG27" s="84"/>
      <c r="AH27" s="84"/>
      <c r="AI27" s="84"/>
      <c r="AJ27" s="84"/>
      <c r="AK27" s="84"/>
      <c r="AL27" s="84"/>
      <c r="AM27" s="84"/>
      <c r="AN27" s="84"/>
      <c r="AO27" s="84"/>
      <c r="AP27" s="84"/>
      <c r="AQ27" s="84"/>
      <c r="AR27" s="84"/>
      <c r="AS27" s="84"/>
      <c r="AT27" s="84"/>
      <c r="AU27" s="84"/>
      <c r="AV27" s="84"/>
      <c r="AW27" s="84"/>
      <c r="AX27" s="85"/>
      <c r="AY27" s="84"/>
      <c r="AZ27" s="86" t="s">
        <v>504</v>
      </c>
      <c r="BA27" s="85" t="s">
        <v>165</v>
      </c>
      <c r="BB27" s="84" t="s">
        <v>99</v>
      </c>
      <c r="BC27" s="84" t="s">
        <v>189</v>
      </c>
      <c r="BD27" s="84" t="s">
        <v>196</v>
      </c>
      <c r="BE27" s="84" t="s">
        <v>833</v>
      </c>
      <c r="BF27" s="84"/>
      <c r="BG27" s="84" t="s">
        <v>248</v>
      </c>
      <c r="BH27" s="84" t="s">
        <v>828</v>
      </c>
      <c r="BI27" s="142">
        <f t="shared" si="0"/>
        <v>2.9165200227880055</v>
      </c>
      <c r="BJ27" s="84"/>
      <c r="BK27" s="84"/>
      <c r="BL27" s="84"/>
      <c r="BM27" s="84"/>
      <c r="BN27" s="87" t="s">
        <v>723</v>
      </c>
      <c r="BO27" s="84">
        <v>3</v>
      </c>
      <c r="BP27" s="86" t="s">
        <v>191</v>
      </c>
      <c r="BQ27" s="88" t="s">
        <v>152</v>
      </c>
      <c r="BR27" s="89" t="s">
        <v>105</v>
      </c>
      <c r="BS27" s="84"/>
      <c r="BT27" s="86"/>
      <c r="BU27" s="123" t="s">
        <v>171</v>
      </c>
      <c r="BV27" s="84"/>
      <c r="BW27" s="84">
        <v>2015</v>
      </c>
      <c r="BX27" s="12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t="s">
        <v>172</v>
      </c>
      <c r="CW27" s="84"/>
      <c r="CX27" s="84" t="s">
        <v>157</v>
      </c>
      <c r="CY27" s="84"/>
      <c r="CZ27" s="84"/>
      <c r="DA27" s="84"/>
      <c r="DB27" s="84"/>
      <c r="DC27" s="137">
        <f t="shared" si="5"/>
        <v>2.6854999999999998</v>
      </c>
      <c r="DD27" s="141">
        <f>'Column links and dropdown'!$AI$2/HLOOKUP(BW27,'Column links and dropdown'!$R$1:$AI$2,2)</f>
        <v>1.0860249572846792</v>
      </c>
      <c r="DE27" s="84">
        <v>4.0999999999999996</v>
      </c>
      <c r="DF27" s="27">
        <v>0.65500000000000003</v>
      </c>
      <c r="DG27" s="27" t="s">
        <v>943</v>
      </c>
      <c r="DH27" s="84"/>
      <c r="DI27" s="84"/>
      <c r="DJ27" s="84"/>
      <c r="DK27" s="84"/>
      <c r="DL27" s="84"/>
      <c r="DM27" s="84"/>
      <c r="DN27" s="84"/>
      <c r="DO27" s="84"/>
      <c r="DP27" s="84"/>
      <c r="DQ27" s="84"/>
      <c r="DR27" s="84"/>
      <c r="DS27" s="84"/>
      <c r="DT27" s="84"/>
      <c r="DU27" s="84"/>
      <c r="DV27" s="84"/>
      <c r="DW27" s="84"/>
      <c r="DX27" s="84"/>
      <c r="DY27" s="84"/>
    </row>
    <row r="28" spans="1:129" s="27" customFormat="1" x14ac:dyDescent="0.2">
      <c r="A28" s="27" t="s">
        <v>840</v>
      </c>
      <c r="B28" s="27" t="s">
        <v>841</v>
      </c>
      <c r="C28" s="84">
        <v>2018</v>
      </c>
      <c r="D28" s="27" t="s">
        <v>837</v>
      </c>
      <c r="E28" s="27" t="s">
        <v>838</v>
      </c>
      <c r="F28" s="120" t="s">
        <v>839</v>
      </c>
      <c r="G28" s="86" t="s">
        <v>939</v>
      </c>
      <c r="H28" s="27" t="s">
        <v>661</v>
      </c>
      <c r="I28" s="27" t="s">
        <v>688</v>
      </c>
      <c r="J28" s="27" t="s">
        <v>729</v>
      </c>
      <c r="K28" s="27" t="s">
        <v>646</v>
      </c>
      <c r="L28" s="27" t="s">
        <v>203</v>
      </c>
      <c r="M28" s="27" t="s">
        <v>836</v>
      </c>
      <c r="N28" s="27" t="s">
        <v>689</v>
      </c>
      <c r="O28" s="27" t="s">
        <v>99</v>
      </c>
      <c r="P28" s="27" t="s">
        <v>143</v>
      </c>
      <c r="Q28" s="27" t="s">
        <v>143</v>
      </c>
      <c r="R28" s="27" t="s">
        <v>87</v>
      </c>
      <c r="S28" s="27" t="s">
        <v>834</v>
      </c>
      <c r="T28" s="27" t="s">
        <v>835</v>
      </c>
      <c r="U28" s="27" t="s">
        <v>139</v>
      </c>
      <c r="V28" s="27" t="s">
        <v>90</v>
      </c>
      <c r="Z28" s="27" t="s">
        <v>832</v>
      </c>
      <c r="AA28" s="27" t="s">
        <v>141</v>
      </c>
      <c r="AF28" s="27" t="s">
        <v>119</v>
      </c>
      <c r="AX28" s="91"/>
      <c r="AZ28" s="77" t="s">
        <v>504</v>
      </c>
      <c r="BA28" s="91" t="s">
        <v>165</v>
      </c>
      <c r="BB28" s="27" t="s">
        <v>99</v>
      </c>
      <c r="BC28" s="27" t="s">
        <v>189</v>
      </c>
      <c r="BD28" s="27" t="s">
        <v>196</v>
      </c>
      <c r="BE28" s="27" t="s">
        <v>833</v>
      </c>
      <c r="BG28" s="27" t="s">
        <v>257</v>
      </c>
      <c r="BH28" s="27" t="s">
        <v>829</v>
      </c>
      <c r="BL28" s="144">
        <f>DC28*DD28</f>
        <v>14.2269269404293</v>
      </c>
      <c r="BN28" s="93" t="s">
        <v>723</v>
      </c>
      <c r="BO28" s="27">
        <v>3</v>
      </c>
      <c r="BP28" s="77" t="s">
        <v>191</v>
      </c>
      <c r="BQ28" s="95" t="s">
        <v>152</v>
      </c>
      <c r="BR28" s="50" t="s">
        <v>105</v>
      </c>
      <c r="BT28" s="77"/>
      <c r="BU28" s="94" t="s">
        <v>171</v>
      </c>
      <c r="BW28" s="27">
        <v>2015</v>
      </c>
      <c r="BX28" s="102"/>
      <c r="CV28" s="27" t="s">
        <v>172</v>
      </c>
      <c r="DC28" s="137">
        <f t="shared" si="5"/>
        <v>13.100000000000001</v>
      </c>
      <c r="DD28" s="141">
        <f>'Column links and dropdown'!$AI$2/HLOOKUP(BW28,'Column links and dropdown'!$R$1:$AI$2,2)</f>
        <v>1.0860249572846792</v>
      </c>
      <c r="DE28" s="135">
        <v>20</v>
      </c>
      <c r="DF28" s="27">
        <v>0.65500000000000003</v>
      </c>
      <c r="DG28" s="27" t="s">
        <v>943</v>
      </c>
    </row>
    <row r="29" spans="1:129" s="27" customFormat="1" x14ac:dyDescent="0.2">
      <c r="A29" s="27" t="s">
        <v>840</v>
      </c>
      <c r="B29" s="27" t="s">
        <v>841</v>
      </c>
      <c r="C29" s="84">
        <v>2018</v>
      </c>
      <c r="D29" s="27" t="s">
        <v>837</v>
      </c>
      <c r="E29" s="27" t="s">
        <v>838</v>
      </c>
      <c r="F29" s="120" t="s">
        <v>839</v>
      </c>
      <c r="G29" s="86" t="s">
        <v>939</v>
      </c>
      <c r="H29" s="27" t="s">
        <v>661</v>
      </c>
      <c r="I29" s="27" t="s">
        <v>688</v>
      </c>
      <c r="J29" s="27" t="s">
        <v>729</v>
      </c>
      <c r="K29" s="27" t="s">
        <v>646</v>
      </c>
      <c r="L29" s="27" t="s">
        <v>203</v>
      </c>
      <c r="M29" s="27" t="s">
        <v>836</v>
      </c>
      <c r="N29" s="27" t="s">
        <v>689</v>
      </c>
      <c r="O29" s="27" t="s">
        <v>99</v>
      </c>
      <c r="P29" s="27" t="s">
        <v>143</v>
      </c>
      <c r="Q29" s="27" t="s">
        <v>143</v>
      </c>
      <c r="R29" s="27" t="s">
        <v>87</v>
      </c>
      <c r="S29" s="27" t="s">
        <v>834</v>
      </c>
      <c r="T29" s="27" t="s">
        <v>835</v>
      </c>
      <c r="U29" s="27" t="s">
        <v>139</v>
      </c>
      <c r="V29" s="27" t="s">
        <v>90</v>
      </c>
      <c r="Z29" s="27" t="s">
        <v>832</v>
      </c>
      <c r="AA29" s="27" t="s">
        <v>141</v>
      </c>
      <c r="AF29" s="27" t="s">
        <v>119</v>
      </c>
      <c r="AX29" s="91"/>
      <c r="AZ29" s="77" t="s">
        <v>504</v>
      </c>
      <c r="BA29" s="91" t="s">
        <v>165</v>
      </c>
      <c r="BB29" s="27" t="s">
        <v>99</v>
      </c>
      <c r="BC29" s="27" t="s">
        <v>189</v>
      </c>
      <c r="BD29" s="27" t="s">
        <v>196</v>
      </c>
      <c r="BE29" s="27" t="s">
        <v>833</v>
      </c>
      <c r="BG29" s="27" t="s">
        <v>243</v>
      </c>
      <c r="BH29" s="27" t="s">
        <v>830</v>
      </c>
      <c r="BM29" s="145">
        <f>DC29*DD29</f>
        <v>14.938273287450762</v>
      </c>
      <c r="BN29" s="93" t="s">
        <v>723</v>
      </c>
      <c r="BO29" s="27">
        <v>3</v>
      </c>
      <c r="BP29" s="77" t="s">
        <v>191</v>
      </c>
      <c r="BQ29" s="95" t="s">
        <v>152</v>
      </c>
      <c r="BR29" s="50" t="s">
        <v>105</v>
      </c>
      <c r="BT29" s="77"/>
      <c r="BU29" s="94" t="s">
        <v>171</v>
      </c>
      <c r="BW29" s="27">
        <v>2015</v>
      </c>
      <c r="BX29" s="102"/>
      <c r="CV29" s="27" t="s">
        <v>172</v>
      </c>
      <c r="DC29" s="137">
        <f t="shared" si="5"/>
        <v>13.755000000000001</v>
      </c>
      <c r="DD29" s="141">
        <f>'Column links and dropdown'!$AI$2/HLOOKUP(BW29,'Column links and dropdown'!$R$1:$AI$2,2)</f>
        <v>1.0860249572846792</v>
      </c>
      <c r="DE29" s="135">
        <v>21</v>
      </c>
      <c r="DF29" s="27">
        <v>0.65500000000000003</v>
      </c>
      <c r="DG29" s="27" t="s">
        <v>943</v>
      </c>
    </row>
    <row r="30" spans="1:129" s="27" customFormat="1" x14ac:dyDescent="0.2">
      <c r="A30" s="84" t="s">
        <v>697</v>
      </c>
      <c r="B30" s="84" t="s">
        <v>696</v>
      </c>
      <c r="C30" s="84">
        <v>2016</v>
      </c>
      <c r="D30" s="84" t="s">
        <v>741</v>
      </c>
      <c r="E30" s="84" t="s">
        <v>685</v>
      </c>
      <c r="F30" s="122" t="s">
        <v>742</v>
      </c>
      <c r="G30" s="86" t="s">
        <v>939</v>
      </c>
      <c r="H30" s="84" t="s">
        <v>662</v>
      </c>
      <c r="I30" s="84" t="s">
        <v>715</v>
      </c>
      <c r="J30" s="84" t="s">
        <v>596</v>
      </c>
      <c r="K30" s="84" t="s">
        <v>135</v>
      </c>
      <c r="L30" s="84" t="s">
        <v>203</v>
      </c>
      <c r="M30" s="84" t="s">
        <v>716</v>
      </c>
      <c r="N30" s="84" t="s">
        <v>689</v>
      </c>
      <c r="O30" s="84" t="s">
        <v>158</v>
      </c>
      <c r="P30" s="84" t="s">
        <v>86</v>
      </c>
      <c r="Q30" s="84" t="s">
        <v>717</v>
      </c>
      <c r="R30" s="84" t="s">
        <v>712</v>
      </c>
      <c r="S30" s="84" t="s">
        <v>713</v>
      </c>
      <c r="T30" s="84" t="s">
        <v>718</v>
      </c>
      <c r="U30" s="84" t="s">
        <v>114</v>
      </c>
      <c r="V30" s="84" t="s">
        <v>115</v>
      </c>
      <c r="W30" s="84"/>
      <c r="X30" s="84">
        <v>3963</v>
      </c>
      <c r="Y30" s="84" t="s">
        <v>646</v>
      </c>
      <c r="Z30" s="84" t="s">
        <v>714</v>
      </c>
      <c r="AA30" s="84" t="s">
        <v>91</v>
      </c>
      <c r="AB30" s="84" t="s">
        <v>92</v>
      </c>
      <c r="AC30" s="84" t="s">
        <v>89</v>
      </c>
      <c r="AD30" s="84" t="s">
        <v>118</v>
      </c>
      <c r="AE30" s="27" t="s">
        <v>720</v>
      </c>
      <c r="AF30" s="84" t="s">
        <v>95</v>
      </c>
      <c r="AG30" s="84">
        <v>2644</v>
      </c>
      <c r="AH30" s="84"/>
      <c r="AI30" s="84">
        <v>2135</v>
      </c>
      <c r="AJ30" s="84"/>
      <c r="AK30" s="84">
        <v>1319</v>
      </c>
      <c r="AL30" s="84"/>
      <c r="AM30" s="84">
        <v>1071</v>
      </c>
      <c r="AN30" s="84"/>
      <c r="AO30" s="84">
        <v>1319</v>
      </c>
      <c r="AP30" s="84"/>
      <c r="AQ30" s="84">
        <v>2644</v>
      </c>
      <c r="AR30" s="84"/>
      <c r="AS30" s="84" t="s">
        <v>96</v>
      </c>
      <c r="AT30" s="84"/>
      <c r="AU30" s="84"/>
      <c r="AV30" s="84"/>
      <c r="AW30" s="84" t="s">
        <v>721</v>
      </c>
      <c r="AX30" s="85"/>
      <c r="AY30" s="84" t="s">
        <v>722</v>
      </c>
      <c r="AZ30" s="86" t="s">
        <v>593</v>
      </c>
      <c r="BA30" s="85" t="s">
        <v>187</v>
      </c>
      <c r="BB30" s="84" t="s">
        <v>99</v>
      </c>
      <c r="BC30" s="84" t="s">
        <v>102</v>
      </c>
      <c r="BD30" s="84" t="s">
        <v>101</v>
      </c>
      <c r="BE30" s="84">
        <v>2013</v>
      </c>
      <c r="BF30" s="84" t="s">
        <v>699</v>
      </c>
      <c r="BG30" s="84" t="s">
        <v>243</v>
      </c>
      <c r="BH30" s="84" t="s">
        <v>700</v>
      </c>
      <c r="BI30" s="142">
        <f t="shared" ref="BI30:BI55" si="6">DC30*DD30</f>
        <v>10.049855716054168</v>
      </c>
      <c r="BJ30" s="84"/>
      <c r="BK30" s="84"/>
      <c r="BL30" s="84"/>
      <c r="BM30" s="84"/>
      <c r="BN30" s="87" t="s">
        <v>167</v>
      </c>
      <c r="BO30" s="86">
        <v>6</v>
      </c>
      <c r="BP30" s="86" t="s">
        <v>180</v>
      </c>
      <c r="BQ30" s="88" t="s">
        <v>152</v>
      </c>
      <c r="BR30" s="89" t="s">
        <v>105</v>
      </c>
      <c r="BS30" s="84"/>
      <c r="BT30" s="86" t="s">
        <v>197</v>
      </c>
      <c r="BU30" s="123" t="s">
        <v>131</v>
      </c>
      <c r="BV30" s="84"/>
      <c r="BW30" s="84">
        <v>2013</v>
      </c>
      <c r="BX30" s="124" t="s">
        <v>119</v>
      </c>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t="s">
        <v>172</v>
      </c>
      <c r="CW30" s="84"/>
      <c r="CX30" s="84" t="s">
        <v>133</v>
      </c>
      <c r="CY30" s="84" t="s">
        <v>726</v>
      </c>
      <c r="CZ30" s="84"/>
      <c r="DA30" s="84"/>
      <c r="DB30" s="84" t="s">
        <v>725</v>
      </c>
      <c r="DC30" s="138">
        <v>9</v>
      </c>
      <c r="DD30" s="141">
        <f>'Column links and dropdown'!$AI$2/HLOOKUP(BW30,'Column links and dropdown'!$R$1:$AI$2,2)</f>
        <v>1.1166506351171297</v>
      </c>
      <c r="DH30" s="84"/>
      <c r="DI30" s="84"/>
      <c r="DJ30" s="84"/>
      <c r="DK30" s="84"/>
      <c r="DL30" s="84"/>
      <c r="DM30" s="84"/>
      <c r="DN30" s="84"/>
      <c r="DO30" s="84"/>
      <c r="DP30" s="84"/>
      <c r="DQ30" s="84"/>
      <c r="DR30" s="84"/>
      <c r="DS30" s="84"/>
      <c r="DT30" s="84"/>
      <c r="DU30" s="84"/>
      <c r="DV30" s="84"/>
      <c r="DW30" s="84"/>
      <c r="DX30" s="84"/>
      <c r="DY30" s="84"/>
    </row>
    <row r="31" spans="1:129" s="27" customFormat="1" x14ac:dyDescent="0.2">
      <c r="A31" s="84" t="s">
        <v>697</v>
      </c>
      <c r="B31" s="84" t="s">
        <v>696</v>
      </c>
      <c r="C31" s="84">
        <v>2016</v>
      </c>
      <c r="D31" s="84" t="s">
        <v>698</v>
      </c>
      <c r="E31" s="84" t="s">
        <v>685</v>
      </c>
      <c r="F31" s="122" t="s">
        <v>742</v>
      </c>
      <c r="G31" s="86" t="s">
        <v>939</v>
      </c>
      <c r="H31" s="84" t="s">
        <v>662</v>
      </c>
      <c r="I31" s="84" t="s">
        <v>715</v>
      </c>
      <c r="J31" s="84" t="s">
        <v>596</v>
      </c>
      <c r="K31" s="84" t="s">
        <v>135</v>
      </c>
      <c r="L31" s="84" t="s">
        <v>203</v>
      </c>
      <c r="M31" s="84" t="s">
        <v>716</v>
      </c>
      <c r="N31" s="84" t="s">
        <v>689</v>
      </c>
      <c r="O31" s="84" t="s">
        <v>158</v>
      </c>
      <c r="P31" s="84" t="s">
        <v>86</v>
      </c>
      <c r="Q31" s="84" t="s">
        <v>717</v>
      </c>
      <c r="R31" s="84" t="s">
        <v>712</v>
      </c>
      <c r="S31" s="84" t="s">
        <v>713</v>
      </c>
      <c r="T31" s="84" t="s">
        <v>718</v>
      </c>
      <c r="U31" s="84" t="s">
        <v>114</v>
      </c>
      <c r="V31" s="84" t="s">
        <v>115</v>
      </c>
      <c r="W31" s="84"/>
      <c r="X31" s="84">
        <v>3963</v>
      </c>
      <c r="Y31" s="84" t="s">
        <v>646</v>
      </c>
      <c r="Z31" s="84" t="s">
        <v>714</v>
      </c>
      <c r="AA31" s="84" t="s">
        <v>91</v>
      </c>
      <c r="AB31" s="84" t="s">
        <v>92</v>
      </c>
      <c r="AC31" s="84" t="s">
        <v>89</v>
      </c>
      <c r="AD31" s="84" t="s">
        <v>118</v>
      </c>
      <c r="AE31" s="27" t="s">
        <v>720</v>
      </c>
      <c r="AF31" s="84" t="s">
        <v>95</v>
      </c>
      <c r="AG31" s="84">
        <v>2644</v>
      </c>
      <c r="AH31" s="84"/>
      <c r="AI31" s="84">
        <v>2135</v>
      </c>
      <c r="AJ31" s="84"/>
      <c r="AK31" s="84">
        <v>1319</v>
      </c>
      <c r="AL31" s="84"/>
      <c r="AM31" s="84">
        <v>1071</v>
      </c>
      <c r="AN31" s="84"/>
      <c r="AO31" s="84">
        <v>1319</v>
      </c>
      <c r="AP31" s="84"/>
      <c r="AQ31" s="84">
        <v>2644</v>
      </c>
      <c r="AR31" s="84"/>
      <c r="AS31" s="84" t="s">
        <v>96</v>
      </c>
      <c r="AT31" s="84"/>
      <c r="AU31" s="84"/>
      <c r="AV31" s="84"/>
      <c r="AW31" s="84" t="s">
        <v>721</v>
      </c>
      <c r="AX31" s="85"/>
      <c r="AY31" s="84" t="s">
        <v>722</v>
      </c>
      <c r="AZ31" s="86" t="s">
        <v>593</v>
      </c>
      <c r="BA31" s="85" t="s">
        <v>187</v>
      </c>
      <c r="BB31" s="84" t="s">
        <v>99</v>
      </c>
      <c r="BC31" s="84" t="s">
        <v>102</v>
      </c>
      <c r="BD31" s="84" t="s">
        <v>101</v>
      </c>
      <c r="BE31" s="84">
        <v>2013</v>
      </c>
      <c r="BF31" s="84"/>
      <c r="BG31" s="84" t="s">
        <v>243</v>
      </c>
      <c r="BH31" s="84" t="s">
        <v>701</v>
      </c>
      <c r="BI31" s="142">
        <f t="shared" si="6"/>
        <v>158.56439018663241</v>
      </c>
      <c r="BJ31" s="84"/>
      <c r="BK31" s="84"/>
      <c r="BL31" s="84"/>
      <c r="BM31" s="84"/>
      <c r="BN31" s="87" t="s">
        <v>167</v>
      </c>
      <c r="BO31" s="86">
        <v>6</v>
      </c>
      <c r="BP31" s="86" t="s">
        <v>180</v>
      </c>
      <c r="BQ31" s="88" t="s">
        <v>152</v>
      </c>
      <c r="BR31" s="89" t="s">
        <v>105</v>
      </c>
      <c r="BS31" s="84"/>
      <c r="BT31" s="86" t="s">
        <v>197</v>
      </c>
      <c r="BU31" s="123" t="s">
        <v>131</v>
      </c>
      <c r="BV31" s="84"/>
      <c r="BW31" s="84">
        <v>2013</v>
      </c>
      <c r="BX31" s="124" t="s">
        <v>119</v>
      </c>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t="s">
        <v>172</v>
      </c>
      <c r="CW31" s="84"/>
      <c r="CX31" s="84" t="s">
        <v>133</v>
      </c>
      <c r="CY31" s="84" t="s">
        <v>726</v>
      </c>
      <c r="CZ31" s="84"/>
      <c r="DA31" s="84"/>
      <c r="DB31" s="84" t="s">
        <v>725</v>
      </c>
      <c r="DC31" s="138">
        <v>142</v>
      </c>
      <c r="DD31" s="141">
        <f>'Column links and dropdown'!$AI$2/HLOOKUP(BW31,'Column links and dropdown'!$R$1:$AI$2,2)</f>
        <v>1.1166506351171297</v>
      </c>
      <c r="DH31" s="84"/>
      <c r="DI31" s="84"/>
      <c r="DJ31" s="84"/>
      <c r="DK31" s="84"/>
      <c r="DL31" s="84"/>
      <c r="DM31" s="84"/>
      <c r="DN31" s="84"/>
      <c r="DO31" s="84"/>
      <c r="DP31" s="84"/>
      <c r="DQ31" s="84"/>
      <c r="DR31" s="84"/>
      <c r="DS31" s="84"/>
      <c r="DT31" s="84"/>
      <c r="DU31" s="84"/>
      <c r="DV31" s="84"/>
      <c r="DW31" s="84"/>
      <c r="DX31" s="84"/>
      <c r="DY31" s="84"/>
    </row>
    <row r="32" spans="1:129" s="27" customFormat="1" x14ac:dyDescent="0.2">
      <c r="A32" s="84" t="s">
        <v>697</v>
      </c>
      <c r="B32" s="84" t="s">
        <v>696</v>
      </c>
      <c r="C32" s="84">
        <v>2016</v>
      </c>
      <c r="D32" s="84" t="s">
        <v>698</v>
      </c>
      <c r="E32" s="84" t="s">
        <v>685</v>
      </c>
      <c r="F32" s="122" t="s">
        <v>742</v>
      </c>
      <c r="G32" s="86" t="s">
        <v>939</v>
      </c>
      <c r="H32" s="84" t="s">
        <v>662</v>
      </c>
      <c r="I32" s="84" t="s">
        <v>715</v>
      </c>
      <c r="J32" s="84" t="s">
        <v>596</v>
      </c>
      <c r="K32" s="84" t="s">
        <v>135</v>
      </c>
      <c r="L32" s="84" t="s">
        <v>203</v>
      </c>
      <c r="M32" s="84" t="s">
        <v>716</v>
      </c>
      <c r="N32" s="84" t="s">
        <v>689</v>
      </c>
      <c r="O32" s="84" t="s">
        <v>158</v>
      </c>
      <c r="P32" s="84" t="s">
        <v>86</v>
      </c>
      <c r="Q32" s="84" t="s">
        <v>717</v>
      </c>
      <c r="R32" s="84" t="s">
        <v>712</v>
      </c>
      <c r="S32" s="84" t="s">
        <v>713</v>
      </c>
      <c r="T32" s="84" t="s">
        <v>718</v>
      </c>
      <c r="U32" s="84" t="s">
        <v>114</v>
      </c>
      <c r="V32" s="84" t="s">
        <v>115</v>
      </c>
      <c r="W32" s="84"/>
      <c r="X32" s="84">
        <v>3963</v>
      </c>
      <c r="Y32" s="84" t="s">
        <v>646</v>
      </c>
      <c r="Z32" s="84" t="s">
        <v>714</v>
      </c>
      <c r="AA32" s="84" t="s">
        <v>91</v>
      </c>
      <c r="AB32" s="84" t="s">
        <v>92</v>
      </c>
      <c r="AC32" s="84" t="s">
        <v>89</v>
      </c>
      <c r="AD32" s="84" t="s">
        <v>118</v>
      </c>
      <c r="AE32" s="27" t="s">
        <v>720</v>
      </c>
      <c r="AF32" s="84" t="s">
        <v>95</v>
      </c>
      <c r="AG32" s="84">
        <v>2644</v>
      </c>
      <c r="AH32" s="84"/>
      <c r="AI32" s="84">
        <v>2135</v>
      </c>
      <c r="AJ32" s="84"/>
      <c r="AK32" s="84">
        <v>1319</v>
      </c>
      <c r="AL32" s="84"/>
      <c r="AM32" s="84">
        <v>1071</v>
      </c>
      <c r="AN32" s="84"/>
      <c r="AO32" s="84">
        <v>1319</v>
      </c>
      <c r="AP32" s="84"/>
      <c r="AQ32" s="84">
        <v>2644</v>
      </c>
      <c r="AR32" s="84"/>
      <c r="AS32" s="84" t="s">
        <v>96</v>
      </c>
      <c r="AT32" s="84"/>
      <c r="AU32" s="84"/>
      <c r="AV32" s="84"/>
      <c r="AW32" s="84" t="s">
        <v>721</v>
      </c>
      <c r="AX32" s="85"/>
      <c r="AY32" s="84" t="s">
        <v>722</v>
      </c>
      <c r="AZ32" s="86" t="s">
        <v>593</v>
      </c>
      <c r="BA32" s="85" t="s">
        <v>187</v>
      </c>
      <c r="BB32" s="84" t="s">
        <v>99</v>
      </c>
      <c r="BC32" s="84" t="s">
        <v>102</v>
      </c>
      <c r="BD32" s="84" t="s">
        <v>101</v>
      </c>
      <c r="BE32" s="84">
        <v>2013</v>
      </c>
      <c r="BF32" s="84"/>
      <c r="BG32" s="84" t="s">
        <v>243</v>
      </c>
      <c r="BH32" s="84" t="s">
        <v>702</v>
      </c>
      <c r="BI32" s="142">
        <f t="shared" si="6"/>
        <v>17.866410161874075</v>
      </c>
      <c r="BJ32" s="84"/>
      <c r="BK32" s="84"/>
      <c r="BL32" s="84"/>
      <c r="BM32" s="84"/>
      <c r="BN32" s="87" t="s">
        <v>167</v>
      </c>
      <c r="BO32" s="86">
        <v>6</v>
      </c>
      <c r="BP32" s="86" t="s">
        <v>180</v>
      </c>
      <c r="BQ32" s="88" t="s">
        <v>152</v>
      </c>
      <c r="BR32" s="89" t="s">
        <v>105</v>
      </c>
      <c r="BS32" s="84"/>
      <c r="BT32" s="86" t="s">
        <v>197</v>
      </c>
      <c r="BU32" s="123" t="s">
        <v>131</v>
      </c>
      <c r="BV32" s="84"/>
      <c r="BW32" s="84">
        <v>2013</v>
      </c>
      <c r="BX32" s="124" t="s">
        <v>119</v>
      </c>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t="s">
        <v>172</v>
      </c>
      <c r="CW32" s="84"/>
      <c r="CX32" s="84" t="s">
        <v>133</v>
      </c>
      <c r="CY32" s="84" t="s">
        <v>726</v>
      </c>
      <c r="CZ32" s="84"/>
      <c r="DA32" s="84"/>
      <c r="DB32" s="84" t="s">
        <v>725</v>
      </c>
      <c r="DC32" s="138">
        <v>16</v>
      </c>
      <c r="DD32" s="141">
        <f>'Column links and dropdown'!$AI$2/HLOOKUP(BW32,'Column links and dropdown'!$R$1:$AI$2,2)</f>
        <v>1.1166506351171297</v>
      </c>
      <c r="DH32" s="84"/>
      <c r="DI32" s="84"/>
      <c r="DJ32" s="84"/>
      <c r="DK32" s="84"/>
      <c r="DL32" s="84"/>
      <c r="DM32" s="84"/>
      <c r="DN32" s="84"/>
      <c r="DO32" s="84"/>
      <c r="DP32" s="84"/>
      <c r="DQ32" s="84"/>
      <c r="DR32" s="84"/>
      <c r="DS32" s="84"/>
      <c r="DT32" s="84"/>
      <c r="DU32" s="84"/>
      <c r="DV32" s="84"/>
      <c r="DW32" s="84"/>
      <c r="DX32" s="84"/>
      <c r="DY32" s="84"/>
    </row>
    <row r="33" spans="1:129" s="84" customFormat="1" x14ac:dyDescent="0.2">
      <c r="A33" s="84" t="s">
        <v>697</v>
      </c>
      <c r="B33" s="84" t="s">
        <v>696</v>
      </c>
      <c r="C33" s="84">
        <v>2016</v>
      </c>
      <c r="D33" s="84" t="s">
        <v>698</v>
      </c>
      <c r="E33" s="84" t="s">
        <v>685</v>
      </c>
      <c r="F33" s="122" t="s">
        <v>742</v>
      </c>
      <c r="G33" s="86" t="s">
        <v>939</v>
      </c>
      <c r="H33" s="84" t="s">
        <v>662</v>
      </c>
      <c r="I33" s="84" t="s">
        <v>715</v>
      </c>
      <c r="J33" s="84" t="s">
        <v>596</v>
      </c>
      <c r="K33" s="84" t="s">
        <v>599</v>
      </c>
      <c r="L33" s="84" t="s">
        <v>203</v>
      </c>
      <c r="M33" s="84" t="s">
        <v>716</v>
      </c>
      <c r="N33" s="84" t="s">
        <v>689</v>
      </c>
      <c r="O33" s="84" t="s">
        <v>158</v>
      </c>
      <c r="P33" s="84" t="s">
        <v>86</v>
      </c>
      <c r="Q33" s="84" t="s">
        <v>717</v>
      </c>
      <c r="R33" s="84" t="s">
        <v>712</v>
      </c>
      <c r="S33" s="84" t="s">
        <v>713</v>
      </c>
      <c r="T33" s="84" t="s">
        <v>718</v>
      </c>
      <c r="U33" s="84" t="s">
        <v>114</v>
      </c>
      <c r="V33" s="84" t="s">
        <v>115</v>
      </c>
      <c r="X33" s="84">
        <v>3963</v>
      </c>
      <c r="Y33" s="84" t="s">
        <v>646</v>
      </c>
      <c r="Z33" s="84" t="s">
        <v>714</v>
      </c>
      <c r="AA33" s="84" t="s">
        <v>91</v>
      </c>
      <c r="AB33" s="84" t="s">
        <v>92</v>
      </c>
      <c r="AC33" s="84" t="s">
        <v>89</v>
      </c>
      <c r="AD33" s="84" t="s">
        <v>118</v>
      </c>
      <c r="AE33" s="27" t="s">
        <v>720</v>
      </c>
      <c r="AF33" s="84" t="s">
        <v>95</v>
      </c>
      <c r="AG33" s="84">
        <v>2644</v>
      </c>
      <c r="AI33" s="84">
        <v>2135</v>
      </c>
      <c r="AK33" s="84">
        <v>1319</v>
      </c>
      <c r="AM33" s="84">
        <v>1071</v>
      </c>
      <c r="AO33" s="84">
        <v>1319</v>
      </c>
      <c r="AQ33" s="84">
        <v>2644</v>
      </c>
      <c r="AS33" s="84" t="s">
        <v>96</v>
      </c>
      <c r="AW33" s="84" t="s">
        <v>721</v>
      </c>
      <c r="AX33" s="85"/>
      <c r="AY33" s="84" t="s">
        <v>722</v>
      </c>
      <c r="AZ33" s="86" t="s">
        <v>593</v>
      </c>
      <c r="BA33" s="85" t="s">
        <v>187</v>
      </c>
      <c r="BB33" s="84" t="s">
        <v>99</v>
      </c>
      <c r="BC33" s="84" t="s">
        <v>102</v>
      </c>
      <c r="BD33" s="84" t="s">
        <v>101</v>
      </c>
      <c r="BE33" s="84">
        <v>2013</v>
      </c>
      <c r="BG33" s="84" t="s">
        <v>243</v>
      </c>
      <c r="BH33" s="84" t="s">
        <v>709</v>
      </c>
      <c r="BI33" s="142">
        <f t="shared" si="6"/>
        <v>8.9332050809370376</v>
      </c>
      <c r="BN33" s="87" t="s">
        <v>167</v>
      </c>
      <c r="BO33" s="86">
        <v>6</v>
      </c>
      <c r="BP33" s="86" t="s">
        <v>180</v>
      </c>
      <c r="BQ33" s="88" t="s">
        <v>152</v>
      </c>
      <c r="BR33" s="89" t="s">
        <v>105</v>
      </c>
      <c r="BT33" s="86" t="s">
        <v>197</v>
      </c>
      <c r="BU33" s="123" t="s">
        <v>131</v>
      </c>
      <c r="BW33" s="84">
        <v>2013</v>
      </c>
      <c r="BX33" s="124" t="s">
        <v>119</v>
      </c>
      <c r="CV33" s="84" t="s">
        <v>172</v>
      </c>
      <c r="CX33" s="84" t="s">
        <v>133</v>
      </c>
      <c r="CY33" s="84" t="s">
        <v>726</v>
      </c>
      <c r="DB33" s="84" t="s">
        <v>725</v>
      </c>
      <c r="DC33" s="138">
        <v>8</v>
      </c>
      <c r="DD33" s="141">
        <f>'Column links and dropdown'!$AI$2/HLOOKUP(BW33,'Column links and dropdown'!$R$1:$AI$2,2)</f>
        <v>1.1166506351171297</v>
      </c>
    </row>
    <row r="34" spans="1:129" s="84" customFormat="1" x14ac:dyDescent="0.2">
      <c r="A34" s="84" t="s">
        <v>697</v>
      </c>
      <c r="B34" s="84" t="s">
        <v>696</v>
      </c>
      <c r="C34" s="84">
        <v>2016</v>
      </c>
      <c r="D34" s="84" t="s">
        <v>698</v>
      </c>
      <c r="E34" s="84" t="s">
        <v>685</v>
      </c>
      <c r="F34" s="122" t="s">
        <v>742</v>
      </c>
      <c r="G34" s="86" t="s">
        <v>939</v>
      </c>
      <c r="H34" s="84" t="s">
        <v>662</v>
      </c>
      <c r="I34" s="84" t="s">
        <v>715</v>
      </c>
      <c r="J34" s="84" t="s">
        <v>596</v>
      </c>
      <c r="K34" s="84" t="s">
        <v>599</v>
      </c>
      <c r="L34" s="84" t="s">
        <v>203</v>
      </c>
      <c r="M34" s="84" t="s">
        <v>716</v>
      </c>
      <c r="N34" s="84" t="s">
        <v>689</v>
      </c>
      <c r="O34" s="84" t="s">
        <v>158</v>
      </c>
      <c r="P34" s="84" t="s">
        <v>86</v>
      </c>
      <c r="Q34" s="84" t="s">
        <v>717</v>
      </c>
      <c r="R34" s="84" t="s">
        <v>712</v>
      </c>
      <c r="S34" s="84" t="s">
        <v>713</v>
      </c>
      <c r="T34" s="84" t="s">
        <v>718</v>
      </c>
      <c r="U34" s="84" t="s">
        <v>114</v>
      </c>
      <c r="V34" s="84" t="s">
        <v>115</v>
      </c>
      <c r="X34" s="84">
        <v>3963</v>
      </c>
      <c r="Y34" s="84" t="s">
        <v>646</v>
      </c>
      <c r="Z34" s="84" t="s">
        <v>714</v>
      </c>
      <c r="AA34" s="84" t="s">
        <v>91</v>
      </c>
      <c r="AB34" s="84" t="s">
        <v>92</v>
      </c>
      <c r="AC34" s="84" t="s">
        <v>89</v>
      </c>
      <c r="AD34" s="84" t="s">
        <v>118</v>
      </c>
      <c r="AE34" s="27" t="s">
        <v>720</v>
      </c>
      <c r="AF34" s="84" t="s">
        <v>95</v>
      </c>
      <c r="AG34" s="84">
        <v>2644</v>
      </c>
      <c r="AI34" s="84">
        <v>2135</v>
      </c>
      <c r="AK34" s="84">
        <v>1319</v>
      </c>
      <c r="AM34" s="84">
        <v>1071</v>
      </c>
      <c r="AO34" s="84">
        <v>1319</v>
      </c>
      <c r="AQ34" s="84">
        <v>2644</v>
      </c>
      <c r="AS34" s="84" t="s">
        <v>96</v>
      </c>
      <c r="AW34" s="84" t="s">
        <v>721</v>
      </c>
      <c r="AX34" s="85"/>
      <c r="AY34" s="84" t="s">
        <v>722</v>
      </c>
      <c r="AZ34" s="86" t="s">
        <v>593</v>
      </c>
      <c r="BA34" s="85" t="s">
        <v>187</v>
      </c>
      <c r="BB34" s="84" t="s">
        <v>99</v>
      </c>
      <c r="BC34" s="84" t="s">
        <v>102</v>
      </c>
      <c r="BD34" s="84" t="s">
        <v>101</v>
      </c>
      <c r="BE34" s="84">
        <v>2013</v>
      </c>
      <c r="BG34" s="84" t="s">
        <v>243</v>
      </c>
      <c r="BH34" s="84" t="s">
        <v>710</v>
      </c>
      <c r="BI34" s="142">
        <f t="shared" si="6"/>
        <v>149.63118510569538</v>
      </c>
      <c r="BN34" s="87" t="s">
        <v>167</v>
      </c>
      <c r="BO34" s="86">
        <v>6</v>
      </c>
      <c r="BP34" s="86" t="s">
        <v>180</v>
      </c>
      <c r="BQ34" s="88" t="s">
        <v>152</v>
      </c>
      <c r="BR34" s="89" t="s">
        <v>105</v>
      </c>
      <c r="BT34" s="86" t="s">
        <v>197</v>
      </c>
      <c r="BU34" s="123" t="s">
        <v>131</v>
      </c>
      <c r="BW34" s="84">
        <v>2013</v>
      </c>
      <c r="BX34" s="124" t="s">
        <v>119</v>
      </c>
      <c r="CV34" s="84" t="s">
        <v>172</v>
      </c>
      <c r="CX34" s="84" t="s">
        <v>133</v>
      </c>
      <c r="CY34" s="84" t="s">
        <v>726</v>
      </c>
      <c r="DB34" s="84" t="s">
        <v>725</v>
      </c>
      <c r="DC34" s="138">
        <v>134</v>
      </c>
      <c r="DD34" s="141">
        <f>'Column links and dropdown'!$AI$2/HLOOKUP(BW34,'Column links and dropdown'!$R$1:$AI$2,2)</f>
        <v>1.1166506351171297</v>
      </c>
    </row>
    <row r="35" spans="1:129" s="84" customFormat="1" x14ac:dyDescent="0.2">
      <c r="A35" s="84" t="s">
        <v>697</v>
      </c>
      <c r="B35" s="84" t="s">
        <v>696</v>
      </c>
      <c r="C35" s="84">
        <v>2016</v>
      </c>
      <c r="D35" s="84" t="s">
        <v>698</v>
      </c>
      <c r="E35" s="84" t="s">
        <v>685</v>
      </c>
      <c r="F35" s="122" t="s">
        <v>742</v>
      </c>
      <c r="G35" s="86" t="s">
        <v>939</v>
      </c>
      <c r="H35" s="84" t="s">
        <v>662</v>
      </c>
      <c r="I35" s="84" t="s">
        <v>715</v>
      </c>
      <c r="J35" s="84" t="s">
        <v>596</v>
      </c>
      <c r="K35" s="84" t="s">
        <v>599</v>
      </c>
      <c r="L35" s="84" t="s">
        <v>203</v>
      </c>
      <c r="M35" s="84" t="s">
        <v>716</v>
      </c>
      <c r="N35" s="84" t="s">
        <v>689</v>
      </c>
      <c r="O35" s="84" t="s">
        <v>158</v>
      </c>
      <c r="P35" s="84" t="s">
        <v>86</v>
      </c>
      <c r="Q35" s="84" t="s">
        <v>717</v>
      </c>
      <c r="R35" s="84" t="s">
        <v>712</v>
      </c>
      <c r="S35" s="84" t="s">
        <v>713</v>
      </c>
      <c r="T35" s="84" t="s">
        <v>718</v>
      </c>
      <c r="U35" s="84" t="s">
        <v>114</v>
      </c>
      <c r="V35" s="84" t="s">
        <v>115</v>
      </c>
      <c r="X35" s="84">
        <v>3963</v>
      </c>
      <c r="Y35" s="84" t="s">
        <v>646</v>
      </c>
      <c r="Z35" s="84" t="s">
        <v>714</v>
      </c>
      <c r="AA35" s="84" t="s">
        <v>91</v>
      </c>
      <c r="AB35" s="84" t="s">
        <v>92</v>
      </c>
      <c r="AC35" s="84" t="s">
        <v>89</v>
      </c>
      <c r="AD35" s="84" t="s">
        <v>118</v>
      </c>
      <c r="AE35" s="27" t="s">
        <v>720</v>
      </c>
      <c r="AF35" s="84" t="s">
        <v>95</v>
      </c>
      <c r="AG35" s="84">
        <v>2644</v>
      </c>
      <c r="AI35" s="84">
        <v>2135</v>
      </c>
      <c r="AK35" s="84">
        <v>1319</v>
      </c>
      <c r="AM35" s="84">
        <v>1071</v>
      </c>
      <c r="AO35" s="84">
        <v>1319</v>
      </c>
      <c r="AQ35" s="84">
        <v>2644</v>
      </c>
      <c r="AS35" s="84" t="s">
        <v>96</v>
      </c>
      <c r="AW35" s="84" t="s">
        <v>721</v>
      </c>
      <c r="AX35" s="85"/>
      <c r="AY35" s="84" t="s">
        <v>722</v>
      </c>
      <c r="AZ35" s="86" t="s">
        <v>593</v>
      </c>
      <c r="BA35" s="85" t="s">
        <v>187</v>
      </c>
      <c r="BB35" s="84" t="s">
        <v>99</v>
      </c>
      <c r="BC35" s="84" t="s">
        <v>102</v>
      </c>
      <c r="BD35" s="84" t="s">
        <v>101</v>
      </c>
      <c r="BE35" s="84">
        <v>2013</v>
      </c>
      <c r="BG35" s="84" t="s">
        <v>243</v>
      </c>
      <c r="BH35" s="84" t="s">
        <v>711</v>
      </c>
      <c r="BI35" s="142">
        <f t="shared" si="6"/>
        <v>15.633108891639816</v>
      </c>
      <c r="BN35" s="87" t="s">
        <v>167</v>
      </c>
      <c r="BO35" s="86">
        <v>6</v>
      </c>
      <c r="BP35" s="86" t="s">
        <v>180</v>
      </c>
      <c r="BQ35" s="88" t="s">
        <v>152</v>
      </c>
      <c r="BR35" s="89" t="s">
        <v>105</v>
      </c>
      <c r="BT35" s="86" t="s">
        <v>197</v>
      </c>
      <c r="BU35" s="123" t="s">
        <v>131</v>
      </c>
      <c r="BW35" s="84">
        <v>2013</v>
      </c>
      <c r="BX35" s="124" t="s">
        <v>119</v>
      </c>
      <c r="CV35" s="84" t="s">
        <v>172</v>
      </c>
      <c r="CX35" s="84" t="s">
        <v>133</v>
      </c>
      <c r="CY35" s="84" t="s">
        <v>726</v>
      </c>
      <c r="DB35" s="84" t="s">
        <v>725</v>
      </c>
      <c r="DC35" s="138">
        <v>14</v>
      </c>
      <c r="DD35" s="141">
        <f>'Column links and dropdown'!$AI$2/HLOOKUP(BW35,'Column links and dropdown'!$R$1:$AI$2,2)</f>
        <v>1.1166506351171297</v>
      </c>
    </row>
    <row r="36" spans="1:129" s="27" customFormat="1" x14ac:dyDescent="0.2">
      <c r="A36" s="27" t="s">
        <v>806</v>
      </c>
      <c r="B36" s="27" t="s">
        <v>820</v>
      </c>
      <c r="C36" s="27">
        <v>2015</v>
      </c>
      <c r="D36" s="27" t="s">
        <v>805</v>
      </c>
      <c r="E36" s="27" t="s">
        <v>756</v>
      </c>
      <c r="F36" s="120" t="s">
        <v>807</v>
      </c>
      <c r="G36" s="86" t="s">
        <v>939</v>
      </c>
      <c r="H36" s="27" t="s">
        <v>662</v>
      </c>
      <c r="I36" s="27" t="s">
        <v>688</v>
      </c>
      <c r="J36" s="27" t="s">
        <v>729</v>
      </c>
      <c r="K36" s="27" t="s">
        <v>646</v>
      </c>
      <c r="L36" s="27" t="s">
        <v>203</v>
      </c>
      <c r="M36" s="27" t="s">
        <v>808</v>
      </c>
      <c r="N36" s="27" t="s">
        <v>689</v>
      </c>
      <c r="O36" s="27" t="s">
        <v>99</v>
      </c>
      <c r="P36" s="27" t="s">
        <v>143</v>
      </c>
      <c r="Q36" s="27" t="s">
        <v>143</v>
      </c>
      <c r="R36" s="27" t="s">
        <v>143</v>
      </c>
      <c r="S36" s="27" t="s">
        <v>821</v>
      </c>
      <c r="T36" s="27" t="s">
        <v>822</v>
      </c>
      <c r="U36" s="27" t="s">
        <v>139</v>
      </c>
      <c r="V36" s="27" t="s">
        <v>90</v>
      </c>
      <c r="Y36" s="27" t="s">
        <v>84</v>
      </c>
      <c r="Z36" s="27" t="s">
        <v>809</v>
      </c>
      <c r="AA36" s="27" t="s">
        <v>141</v>
      </c>
      <c r="AF36" s="27" t="s">
        <v>119</v>
      </c>
      <c r="AX36" s="91"/>
      <c r="AZ36" s="77" t="s">
        <v>412</v>
      </c>
      <c r="BA36" s="91" t="s">
        <v>187</v>
      </c>
      <c r="BB36" s="27" t="s">
        <v>99</v>
      </c>
      <c r="BC36" s="27" t="s">
        <v>102</v>
      </c>
      <c r="BD36" s="27" t="s">
        <v>101</v>
      </c>
      <c r="BE36" s="27">
        <v>2013</v>
      </c>
      <c r="BG36" s="27" t="s">
        <v>264</v>
      </c>
      <c r="BH36" s="27" t="s">
        <v>814</v>
      </c>
      <c r="BI36" s="142">
        <f t="shared" si="6"/>
        <v>18.458234998486155</v>
      </c>
      <c r="BN36" s="93"/>
      <c r="BP36" s="77"/>
      <c r="BQ36" s="95" t="s">
        <v>637</v>
      </c>
      <c r="BR36" s="50" t="s">
        <v>8</v>
      </c>
      <c r="BS36" s="27" t="s">
        <v>818</v>
      </c>
      <c r="BT36" s="77" t="s">
        <v>197</v>
      </c>
      <c r="BU36" s="94" t="s">
        <v>107</v>
      </c>
      <c r="BV36" s="27" t="s">
        <v>817</v>
      </c>
      <c r="BW36" s="27">
        <v>2013</v>
      </c>
      <c r="BX36" s="102" t="s">
        <v>95</v>
      </c>
      <c r="BY36" s="104">
        <f t="shared" ref="BY36:BY37" si="7">DH36*$DD36</f>
        <v>7.7495554077128803</v>
      </c>
      <c r="CD36" s="104">
        <f t="shared" ref="CD36:CD37" si="8">DM36*$DD36</f>
        <v>1.1054841287659585</v>
      </c>
      <c r="CE36" s="104">
        <f t="shared" ref="CE36:CE37" si="9">DN36*$DD36</f>
        <v>7.202396596505487</v>
      </c>
      <c r="CI36" s="27" t="s">
        <v>812</v>
      </c>
      <c r="CJ36" s="104">
        <f t="shared" ref="CJ36:CJ37" si="10">DS36*$DD36</f>
        <v>8.3078807252714455</v>
      </c>
      <c r="CK36" s="104">
        <f t="shared" ref="CK36:CK37" si="11">DT36*$DD36</f>
        <v>10.15035427321471</v>
      </c>
      <c r="CN36" s="104">
        <f t="shared" ref="CN36:CN37" si="12">DW36*$DD36</f>
        <v>1.8424735479432639</v>
      </c>
      <c r="CP36" s="104">
        <f t="shared" ref="CP36:CP37" si="13">DY36*$DD36</f>
        <v>0.55832531755856485</v>
      </c>
      <c r="CQ36" s="27" t="s">
        <v>811</v>
      </c>
      <c r="CS36" s="27" t="s">
        <v>84</v>
      </c>
      <c r="CV36" s="27" t="s">
        <v>172</v>
      </c>
      <c r="CX36" s="27" t="s">
        <v>157</v>
      </c>
      <c r="DB36" s="27" t="s">
        <v>813</v>
      </c>
      <c r="DC36" s="137">
        <v>16.53</v>
      </c>
      <c r="DD36" s="141">
        <f>'Column links and dropdown'!$AI$2/HLOOKUP(BW36,'Column links and dropdown'!$R$1:$AI$2,2)</f>
        <v>1.1166506351171297</v>
      </c>
      <c r="DH36" s="27">
        <v>6.94</v>
      </c>
      <c r="DM36" s="27">
        <v>0.99</v>
      </c>
      <c r="DN36" s="27">
        <v>6.45</v>
      </c>
      <c r="DR36" s="27" t="s">
        <v>812</v>
      </c>
      <c r="DS36" s="27">
        <v>7.44</v>
      </c>
      <c r="DT36" s="27">
        <v>9.09</v>
      </c>
      <c r="DW36" s="27">
        <v>1.65</v>
      </c>
      <c r="DY36" s="27">
        <v>0.5</v>
      </c>
    </row>
    <row r="37" spans="1:129" s="27" customFormat="1" ht="13.9" customHeight="1" x14ac:dyDescent="0.2">
      <c r="A37" s="27" t="s">
        <v>806</v>
      </c>
      <c r="B37" s="27" t="s">
        <v>820</v>
      </c>
      <c r="C37" s="27">
        <v>2015</v>
      </c>
      <c r="D37" s="27" t="s">
        <v>805</v>
      </c>
      <c r="E37" s="27" t="s">
        <v>756</v>
      </c>
      <c r="F37" s="120" t="s">
        <v>807</v>
      </c>
      <c r="G37" s="86" t="s">
        <v>939</v>
      </c>
      <c r="H37" s="27" t="s">
        <v>662</v>
      </c>
      <c r="I37" s="27" t="s">
        <v>688</v>
      </c>
      <c r="J37" s="27" t="s">
        <v>729</v>
      </c>
      <c r="K37" s="27" t="s">
        <v>646</v>
      </c>
      <c r="L37" s="27" t="s">
        <v>203</v>
      </c>
      <c r="M37" s="27" t="s">
        <v>808</v>
      </c>
      <c r="N37" s="27" t="s">
        <v>689</v>
      </c>
      <c r="O37" s="27" t="s">
        <v>99</v>
      </c>
      <c r="P37" s="27" t="s">
        <v>143</v>
      </c>
      <c r="Q37" s="27" t="s">
        <v>143</v>
      </c>
      <c r="R37" s="27" t="s">
        <v>143</v>
      </c>
      <c r="S37" s="27" t="s">
        <v>821</v>
      </c>
      <c r="T37" s="27" t="s">
        <v>822</v>
      </c>
      <c r="U37" s="27" t="s">
        <v>139</v>
      </c>
      <c r="V37" s="27" t="s">
        <v>90</v>
      </c>
      <c r="Y37" s="27" t="s">
        <v>84</v>
      </c>
      <c r="Z37" s="27" t="s">
        <v>810</v>
      </c>
      <c r="AA37" s="27" t="s">
        <v>141</v>
      </c>
      <c r="AF37" s="27" t="s">
        <v>119</v>
      </c>
      <c r="AX37" s="91"/>
      <c r="AZ37" s="77" t="s">
        <v>567</v>
      </c>
      <c r="BA37" s="91" t="s">
        <v>187</v>
      </c>
      <c r="BB37" s="27" t="s">
        <v>99</v>
      </c>
      <c r="BC37" s="27" t="s">
        <v>102</v>
      </c>
      <c r="BD37" s="27" t="s">
        <v>101</v>
      </c>
      <c r="BE37" s="27">
        <v>2013</v>
      </c>
      <c r="BG37" s="27" t="s">
        <v>270</v>
      </c>
      <c r="BH37" s="27" t="s">
        <v>815</v>
      </c>
      <c r="BI37" s="142">
        <f t="shared" si="6"/>
        <v>29.915070514787903</v>
      </c>
      <c r="BN37" s="93"/>
      <c r="BP37" s="77"/>
      <c r="BQ37" s="95" t="s">
        <v>637</v>
      </c>
      <c r="BR37" s="50" t="s">
        <v>8</v>
      </c>
      <c r="BS37" s="27" t="s">
        <v>818</v>
      </c>
      <c r="BT37" s="77" t="s">
        <v>197</v>
      </c>
      <c r="BU37" s="94" t="s">
        <v>107</v>
      </c>
      <c r="BV37" s="27" t="s">
        <v>817</v>
      </c>
      <c r="BW37" s="27">
        <v>2013</v>
      </c>
      <c r="BX37" s="102" t="s">
        <v>95</v>
      </c>
      <c r="BY37" s="104">
        <f t="shared" si="7"/>
        <v>13.165310988030958</v>
      </c>
      <c r="CD37" s="104">
        <f t="shared" si="8"/>
        <v>4.7904312246524867</v>
      </c>
      <c r="CE37" s="104">
        <f t="shared" si="9"/>
        <v>8.9778711063417216</v>
      </c>
      <c r="CJ37" s="104">
        <f t="shared" si="10"/>
        <v>13.757135824643038</v>
      </c>
      <c r="CK37" s="104">
        <f t="shared" si="11"/>
        <v>16.157934690144867</v>
      </c>
      <c r="CN37" s="104">
        <f t="shared" si="12"/>
        <v>1.797807522538579</v>
      </c>
      <c r="CP37" s="104">
        <f t="shared" si="13"/>
        <v>1.1948161795753289</v>
      </c>
      <c r="CQ37" s="27" t="s">
        <v>811</v>
      </c>
      <c r="CS37" s="27" t="s">
        <v>84</v>
      </c>
      <c r="CV37" s="27" t="s">
        <v>172</v>
      </c>
      <c r="CX37" s="27" t="s">
        <v>157</v>
      </c>
      <c r="DB37" s="27" t="s">
        <v>816</v>
      </c>
      <c r="DC37" s="137">
        <v>26.79</v>
      </c>
      <c r="DD37" s="141">
        <f>'Column links and dropdown'!$AI$2/HLOOKUP(BW37,'Column links and dropdown'!$R$1:$AI$2,2)</f>
        <v>1.1166506351171297</v>
      </c>
      <c r="DH37" s="27">
        <v>11.79</v>
      </c>
      <c r="DM37" s="27">
        <v>4.29</v>
      </c>
      <c r="DN37" s="27">
        <v>8.0399999999999991</v>
      </c>
      <c r="DS37" s="27">
        <v>12.32</v>
      </c>
      <c r="DT37" s="27">
        <v>14.47</v>
      </c>
      <c r="DW37" s="27">
        <v>1.61</v>
      </c>
      <c r="DY37" s="27">
        <v>1.07</v>
      </c>
    </row>
    <row r="38" spans="1:129" s="99" customFormat="1" ht="12.95" customHeight="1" x14ac:dyDescent="0.2">
      <c r="A38" s="27" t="s">
        <v>786</v>
      </c>
      <c r="B38" s="27" t="s">
        <v>787</v>
      </c>
      <c r="C38" s="27">
        <v>2019</v>
      </c>
      <c r="D38" s="27" t="s">
        <v>784</v>
      </c>
      <c r="E38" s="27" t="s">
        <v>785</v>
      </c>
      <c r="F38" s="120" t="s">
        <v>788</v>
      </c>
      <c r="G38" s="86" t="s">
        <v>939</v>
      </c>
      <c r="H38" s="27" t="s">
        <v>661</v>
      </c>
      <c r="I38" s="27" t="s">
        <v>688</v>
      </c>
      <c r="J38" s="27" t="s">
        <v>596</v>
      </c>
      <c r="K38" s="27" t="s">
        <v>600</v>
      </c>
      <c r="L38" s="27" t="s">
        <v>203</v>
      </c>
      <c r="M38" s="27" t="s">
        <v>789</v>
      </c>
      <c r="N38" s="27"/>
      <c r="O38" s="27" t="s">
        <v>161</v>
      </c>
      <c r="P38" s="27" t="s">
        <v>143</v>
      </c>
      <c r="Q38" s="27" t="s">
        <v>88</v>
      </c>
      <c r="R38" s="27" t="s">
        <v>87</v>
      </c>
      <c r="S38" s="27" t="s">
        <v>790</v>
      </c>
      <c r="T38" s="27" t="s">
        <v>791</v>
      </c>
      <c r="U38" s="27" t="s">
        <v>161</v>
      </c>
      <c r="V38" s="27" t="s">
        <v>90</v>
      </c>
      <c r="W38" s="27"/>
      <c r="X38" s="27">
        <v>5717</v>
      </c>
      <c r="Y38" s="27"/>
      <c r="Z38" s="27" t="s">
        <v>793</v>
      </c>
      <c r="AA38" s="27" t="s">
        <v>141</v>
      </c>
      <c r="AB38" s="27"/>
      <c r="AC38" s="27"/>
      <c r="AD38" s="27"/>
      <c r="AE38" s="27"/>
      <c r="AF38" s="27"/>
      <c r="AG38" s="27"/>
      <c r="AH38" s="27"/>
      <c r="AI38" s="27"/>
      <c r="AJ38" s="27"/>
      <c r="AK38" s="27"/>
      <c r="AL38" s="27"/>
      <c r="AM38" s="27"/>
      <c r="AN38" s="27"/>
      <c r="AO38" s="27"/>
      <c r="AP38" s="27"/>
      <c r="AQ38" s="27"/>
      <c r="AR38" s="27"/>
      <c r="AS38" s="27"/>
      <c r="AT38" s="27"/>
      <c r="AU38" s="27"/>
      <c r="AV38" s="27"/>
      <c r="AW38" s="27"/>
      <c r="AX38" s="91"/>
      <c r="AY38" s="27" t="s">
        <v>792</v>
      </c>
      <c r="AZ38" s="77" t="s">
        <v>412</v>
      </c>
      <c r="BA38" s="91" t="s">
        <v>187</v>
      </c>
      <c r="BB38" s="27" t="s">
        <v>99</v>
      </c>
      <c r="BC38" s="27" t="s">
        <v>189</v>
      </c>
      <c r="BD38" s="27" t="s">
        <v>196</v>
      </c>
      <c r="BE38" s="27">
        <v>2014</v>
      </c>
      <c r="BF38" s="27"/>
      <c r="BG38" s="27" t="s">
        <v>267</v>
      </c>
      <c r="BH38" s="27" t="s">
        <v>795</v>
      </c>
      <c r="BI38" s="142">
        <f t="shared" si="6"/>
        <v>0.99769641558575362</v>
      </c>
      <c r="BJ38" s="27"/>
      <c r="BK38" s="27"/>
      <c r="BL38" s="27"/>
      <c r="BM38" s="27"/>
      <c r="BN38" s="93" t="s">
        <v>190</v>
      </c>
      <c r="BO38" s="27">
        <v>1</v>
      </c>
      <c r="BP38" s="77" t="s">
        <v>191</v>
      </c>
      <c r="BQ38" s="95" t="s">
        <v>152</v>
      </c>
      <c r="BR38" s="50" t="s">
        <v>105</v>
      </c>
      <c r="BS38" s="27" t="s">
        <v>798</v>
      </c>
      <c r="BT38" s="77" t="s">
        <v>145</v>
      </c>
      <c r="BU38" s="94" t="s">
        <v>131</v>
      </c>
      <c r="BV38" s="27" t="s">
        <v>797</v>
      </c>
      <c r="BW38" s="27">
        <v>2014</v>
      </c>
      <c r="BX38" s="102" t="s">
        <v>119</v>
      </c>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t="s">
        <v>172</v>
      </c>
      <c r="CW38" s="27"/>
      <c r="CX38" s="27" t="s">
        <v>133</v>
      </c>
      <c r="CY38" s="27"/>
      <c r="CZ38" s="27" t="s">
        <v>794</v>
      </c>
      <c r="DA38" s="27"/>
      <c r="DB38" s="27"/>
      <c r="DC38" s="137">
        <v>0.91</v>
      </c>
      <c r="DD38" s="141">
        <f>'Column links and dropdown'!$AI$2/HLOOKUP(BW38,'Column links and dropdown'!$R$1:$AI$2,2)</f>
        <v>1.096369687456872</v>
      </c>
      <c r="DH38" s="27"/>
      <c r="DI38" s="27"/>
      <c r="DJ38" s="27"/>
      <c r="DK38" s="27"/>
      <c r="DL38" s="27"/>
      <c r="DM38" s="27"/>
      <c r="DN38" s="27"/>
      <c r="DO38" s="27"/>
      <c r="DP38" s="27"/>
      <c r="DQ38" s="27"/>
      <c r="DR38" s="27"/>
      <c r="DS38" s="27"/>
      <c r="DT38" s="27"/>
      <c r="DU38" s="27"/>
      <c r="DV38" s="27"/>
      <c r="DW38" s="27"/>
      <c r="DX38" s="27"/>
      <c r="DY38" s="27"/>
    </row>
    <row r="39" spans="1:129" s="99" customFormat="1" ht="12.95" customHeight="1" x14ac:dyDescent="0.2">
      <c r="A39" s="27" t="s">
        <v>786</v>
      </c>
      <c r="B39" s="27" t="s">
        <v>787</v>
      </c>
      <c r="C39" s="27">
        <v>2019</v>
      </c>
      <c r="D39" s="27" t="s">
        <v>784</v>
      </c>
      <c r="E39" s="27" t="s">
        <v>785</v>
      </c>
      <c r="F39" s="120" t="s">
        <v>788</v>
      </c>
      <c r="G39" s="86" t="s">
        <v>939</v>
      </c>
      <c r="H39" s="27" t="s">
        <v>661</v>
      </c>
      <c r="I39" s="27" t="s">
        <v>688</v>
      </c>
      <c r="J39" s="27" t="s">
        <v>596</v>
      </c>
      <c r="K39" s="27" t="s">
        <v>599</v>
      </c>
      <c r="L39" s="27" t="s">
        <v>203</v>
      </c>
      <c r="M39" s="27" t="s">
        <v>789</v>
      </c>
      <c r="N39" s="27"/>
      <c r="O39" s="27" t="s">
        <v>161</v>
      </c>
      <c r="P39" s="27" t="s">
        <v>143</v>
      </c>
      <c r="Q39" s="27" t="s">
        <v>88</v>
      </c>
      <c r="R39" s="27" t="s">
        <v>87</v>
      </c>
      <c r="S39" s="27" t="s">
        <v>790</v>
      </c>
      <c r="T39" s="27" t="s">
        <v>791</v>
      </c>
      <c r="U39" s="27" t="s">
        <v>161</v>
      </c>
      <c r="V39" s="27" t="s">
        <v>90</v>
      </c>
      <c r="W39" s="27"/>
      <c r="X39" s="27">
        <v>5718</v>
      </c>
      <c r="Y39" s="27"/>
      <c r="Z39" s="27" t="s">
        <v>793</v>
      </c>
      <c r="AA39" s="27" t="s">
        <v>141</v>
      </c>
      <c r="AB39" s="27"/>
      <c r="AC39" s="27"/>
      <c r="AD39" s="27"/>
      <c r="AE39" s="27"/>
      <c r="AF39" s="27"/>
      <c r="AG39" s="27"/>
      <c r="AH39" s="27"/>
      <c r="AI39" s="27"/>
      <c r="AJ39" s="27"/>
      <c r="AK39" s="27"/>
      <c r="AL39" s="27"/>
      <c r="AM39" s="27"/>
      <c r="AN39" s="27"/>
      <c r="AO39" s="27"/>
      <c r="AP39" s="27"/>
      <c r="AQ39" s="27"/>
      <c r="AR39" s="27"/>
      <c r="AS39" s="27"/>
      <c r="AT39" s="27"/>
      <c r="AU39" s="27"/>
      <c r="AV39" s="27"/>
      <c r="AW39" s="27"/>
      <c r="AX39" s="91"/>
      <c r="AY39" s="27"/>
      <c r="AZ39" s="77" t="s">
        <v>412</v>
      </c>
      <c r="BA39" s="91" t="s">
        <v>187</v>
      </c>
      <c r="BB39" s="27" t="s">
        <v>99</v>
      </c>
      <c r="BC39" s="27" t="s">
        <v>189</v>
      </c>
      <c r="BD39" s="27" t="s">
        <v>196</v>
      </c>
      <c r="BE39" s="27">
        <v>2014</v>
      </c>
      <c r="BF39" s="27"/>
      <c r="BG39" s="27" t="s">
        <v>267</v>
      </c>
      <c r="BH39" s="27" t="s">
        <v>796</v>
      </c>
      <c r="BI39" s="142">
        <f t="shared" si="6"/>
        <v>4.7253533529391181</v>
      </c>
      <c r="BJ39" s="27"/>
      <c r="BK39" s="27"/>
      <c r="BL39" s="27"/>
      <c r="BM39" s="27"/>
      <c r="BN39" s="93" t="s">
        <v>190</v>
      </c>
      <c r="BO39" s="27">
        <v>1</v>
      </c>
      <c r="BP39" s="77" t="s">
        <v>191</v>
      </c>
      <c r="BQ39" s="95" t="s">
        <v>152</v>
      </c>
      <c r="BR39" s="50" t="s">
        <v>105</v>
      </c>
      <c r="BS39" s="27" t="s">
        <v>798</v>
      </c>
      <c r="BT39" s="77" t="s">
        <v>145</v>
      </c>
      <c r="BU39" s="94" t="s">
        <v>131</v>
      </c>
      <c r="BV39" s="27" t="s">
        <v>797</v>
      </c>
      <c r="BW39" s="27">
        <v>2014</v>
      </c>
      <c r="BX39" s="102" t="s">
        <v>119</v>
      </c>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t="s">
        <v>172</v>
      </c>
      <c r="CW39" s="27"/>
      <c r="CX39" s="27"/>
      <c r="CY39" s="27"/>
      <c r="CZ39" s="27"/>
      <c r="DA39" s="27"/>
      <c r="DB39" s="27" t="s">
        <v>799</v>
      </c>
      <c r="DC39" s="137">
        <v>4.3099999999999996</v>
      </c>
      <c r="DD39" s="141">
        <f>'Column links and dropdown'!$AI$2/HLOOKUP(BW39,'Column links and dropdown'!$R$1:$AI$2,2)</f>
        <v>1.096369687456872</v>
      </c>
      <c r="DH39" s="27"/>
      <c r="DI39" s="27"/>
      <c r="DJ39" s="27"/>
      <c r="DK39" s="27"/>
      <c r="DL39" s="27"/>
      <c r="DM39" s="27"/>
      <c r="DN39" s="27"/>
      <c r="DO39" s="27"/>
      <c r="DP39" s="27"/>
      <c r="DQ39" s="27"/>
      <c r="DR39" s="27"/>
      <c r="DS39" s="27"/>
      <c r="DT39" s="27"/>
      <c r="DU39" s="27"/>
      <c r="DV39" s="27"/>
      <c r="DW39" s="27"/>
      <c r="DX39" s="27"/>
      <c r="DY39" s="27"/>
    </row>
    <row r="40" spans="1:129" s="99" customFormat="1" ht="12.95" customHeight="1" x14ac:dyDescent="0.2">
      <c r="A40" s="27" t="s">
        <v>773</v>
      </c>
      <c r="B40" s="27" t="s">
        <v>775</v>
      </c>
      <c r="C40" s="27">
        <v>2013</v>
      </c>
      <c r="D40" s="27" t="s">
        <v>776</v>
      </c>
      <c r="E40" s="27" t="s">
        <v>777</v>
      </c>
      <c r="F40" s="120" t="s">
        <v>774</v>
      </c>
      <c r="G40" s="86" t="s">
        <v>939</v>
      </c>
      <c r="H40" s="27" t="s">
        <v>662</v>
      </c>
      <c r="I40" s="27" t="s">
        <v>715</v>
      </c>
      <c r="J40" s="27" t="s">
        <v>596</v>
      </c>
      <c r="K40" s="27" t="s">
        <v>646</v>
      </c>
      <c r="L40" s="27" t="s">
        <v>143</v>
      </c>
      <c r="M40" s="27" t="s">
        <v>778</v>
      </c>
      <c r="N40" s="27" t="s">
        <v>689</v>
      </c>
      <c r="O40" s="27" t="s">
        <v>85</v>
      </c>
      <c r="P40" s="27" t="s">
        <v>86</v>
      </c>
      <c r="Q40" s="27" t="s">
        <v>717</v>
      </c>
      <c r="R40" s="27" t="s">
        <v>712</v>
      </c>
      <c r="S40" s="27" t="s">
        <v>779</v>
      </c>
      <c r="T40" s="27" t="s">
        <v>781</v>
      </c>
      <c r="U40" s="27" t="s">
        <v>89</v>
      </c>
      <c r="V40" s="27" t="s">
        <v>115</v>
      </c>
      <c r="W40" s="27"/>
      <c r="X40" s="27">
        <v>4135</v>
      </c>
      <c r="Y40" s="27"/>
      <c r="Z40" s="27" t="s">
        <v>780</v>
      </c>
      <c r="AA40" s="27" t="s">
        <v>91</v>
      </c>
      <c r="AB40" s="27" t="s">
        <v>92</v>
      </c>
      <c r="AC40" s="27" t="s">
        <v>89</v>
      </c>
      <c r="AD40" s="27" t="s">
        <v>118</v>
      </c>
      <c r="AE40" s="27" t="s">
        <v>769</v>
      </c>
      <c r="AF40" s="27" t="s">
        <v>95</v>
      </c>
      <c r="AG40" s="27"/>
      <c r="AH40" s="27"/>
      <c r="AI40" s="27"/>
      <c r="AJ40" s="27"/>
      <c r="AK40" s="27"/>
      <c r="AL40" s="27"/>
      <c r="AM40" s="27"/>
      <c r="AN40" s="27"/>
      <c r="AO40" s="27"/>
      <c r="AP40" s="27"/>
      <c r="AQ40" s="27"/>
      <c r="AR40" s="27"/>
      <c r="AS40" s="27" t="s">
        <v>193</v>
      </c>
      <c r="AT40" s="27" t="s">
        <v>770</v>
      </c>
      <c r="AU40" s="27"/>
      <c r="AV40" s="27" t="s">
        <v>97</v>
      </c>
      <c r="AW40" s="27"/>
      <c r="AX40" s="91"/>
      <c r="AY40" s="27"/>
      <c r="AZ40" s="77" t="s">
        <v>412</v>
      </c>
      <c r="BA40" s="91" t="s">
        <v>187</v>
      </c>
      <c r="BB40" s="27" t="s">
        <v>99</v>
      </c>
      <c r="BC40" s="27" t="s">
        <v>189</v>
      </c>
      <c r="BD40" s="27" t="s">
        <v>196</v>
      </c>
      <c r="BE40" s="27">
        <v>2011</v>
      </c>
      <c r="BF40" s="27"/>
      <c r="BG40" s="27" t="s">
        <v>270</v>
      </c>
      <c r="BH40" s="27" t="s">
        <v>766</v>
      </c>
      <c r="BI40" s="143">
        <f t="shared" si="6"/>
        <v>5626.9086512845097</v>
      </c>
      <c r="BJ40" s="27"/>
      <c r="BK40" s="27"/>
      <c r="BL40" s="27"/>
      <c r="BM40" s="27"/>
      <c r="BN40" s="93" t="s">
        <v>229</v>
      </c>
      <c r="BO40" s="27">
        <v>1</v>
      </c>
      <c r="BP40" s="77" t="s">
        <v>191</v>
      </c>
      <c r="BQ40" s="95" t="s">
        <v>152</v>
      </c>
      <c r="BR40" s="50" t="s">
        <v>8</v>
      </c>
      <c r="BS40" s="27"/>
      <c r="BT40" s="77" t="s">
        <v>197</v>
      </c>
      <c r="BU40" s="94" t="s">
        <v>131</v>
      </c>
      <c r="BV40" s="27" t="s">
        <v>765</v>
      </c>
      <c r="BW40" s="27">
        <v>2011</v>
      </c>
      <c r="BX40" s="102" t="s">
        <v>95</v>
      </c>
      <c r="BY40" s="104">
        <f>DH40*$DD40</f>
        <v>1161.512528758667</v>
      </c>
      <c r="BZ40" s="27"/>
      <c r="CA40" s="27"/>
      <c r="CB40" s="27"/>
      <c r="CC40" s="27"/>
      <c r="CD40" s="27" t="s">
        <v>952</v>
      </c>
      <c r="CE40" s="27"/>
      <c r="CF40" s="27"/>
      <c r="CG40" s="27"/>
      <c r="CH40" s="27"/>
      <c r="CI40" s="27" t="s">
        <v>764</v>
      </c>
      <c r="CJ40" s="27"/>
      <c r="CK40" s="27"/>
      <c r="CL40" s="27"/>
      <c r="CM40" s="27"/>
      <c r="CN40" s="27"/>
      <c r="CO40" s="27"/>
      <c r="CP40" s="27"/>
      <c r="CQ40" s="27" t="s">
        <v>763</v>
      </c>
      <c r="CR40" s="27"/>
      <c r="CS40" s="27"/>
      <c r="CT40" s="27"/>
      <c r="CU40" s="27"/>
      <c r="CV40" s="27" t="s">
        <v>132</v>
      </c>
      <c r="CW40" s="27" t="s">
        <v>771</v>
      </c>
      <c r="CX40" s="27" t="s">
        <v>157</v>
      </c>
      <c r="CY40" s="27"/>
      <c r="CZ40" s="27"/>
      <c r="DA40" s="27"/>
      <c r="DB40" s="27" t="s">
        <v>772</v>
      </c>
      <c r="DC40" s="137">
        <v>4859</v>
      </c>
      <c r="DD40" s="141">
        <f>'Column links and dropdown'!$AI$2/HLOOKUP(BW40,'Column links and dropdown'!$R$1:$AI$2,2)</f>
        <v>1.1580384135181128</v>
      </c>
      <c r="DH40" s="27">
        <v>1003</v>
      </c>
      <c r="DI40" s="27"/>
      <c r="DJ40" s="27"/>
      <c r="DK40" s="27"/>
      <c r="DL40" s="27"/>
      <c r="DM40" s="27" t="s">
        <v>767</v>
      </c>
      <c r="DN40" s="27"/>
      <c r="DO40" s="27"/>
      <c r="DP40" s="27"/>
      <c r="DQ40" s="27"/>
      <c r="DR40" s="27" t="s">
        <v>764</v>
      </c>
      <c r="DS40" s="27"/>
      <c r="DT40" s="27"/>
      <c r="DU40" s="27"/>
      <c r="DV40" s="27"/>
      <c r="DW40" s="27"/>
      <c r="DX40" s="27"/>
      <c r="DY40" s="27"/>
    </row>
    <row r="41" spans="1:129" s="27" customFormat="1" ht="14.25" customHeight="1" x14ac:dyDescent="0.2">
      <c r="A41" s="27" t="s">
        <v>773</v>
      </c>
      <c r="B41" s="27" t="s">
        <v>775</v>
      </c>
      <c r="C41" s="27">
        <v>2013</v>
      </c>
      <c r="D41" s="27" t="s">
        <v>776</v>
      </c>
      <c r="E41" s="27" t="s">
        <v>777</v>
      </c>
      <c r="F41" s="120" t="s">
        <v>774</v>
      </c>
      <c r="G41" s="86" t="s">
        <v>939</v>
      </c>
      <c r="H41" s="27" t="s">
        <v>662</v>
      </c>
      <c r="I41" s="27" t="s">
        <v>715</v>
      </c>
      <c r="J41" s="27" t="s">
        <v>596</v>
      </c>
      <c r="K41" s="27" t="s">
        <v>646</v>
      </c>
      <c r="L41" s="27" t="s">
        <v>143</v>
      </c>
      <c r="M41" s="27" t="s">
        <v>778</v>
      </c>
      <c r="N41" s="27" t="s">
        <v>689</v>
      </c>
      <c r="O41" s="27" t="s">
        <v>85</v>
      </c>
      <c r="P41" s="27" t="s">
        <v>86</v>
      </c>
      <c r="Q41" s="27" t="s">
        <v>717</v>
      </c>
      <c r="R41" s="27" t="s">
        <v>712</v>
      </c>
      <c r="S41" s="27" t="s">
        <v>779</v>
      </c>
      <c r="T41" s="27" t="s">
        <v>781</v>
      </c>
      <c r="U41" s="27" t="s">
        <v>89</v>
      </c>
      <c r="V41" s="27" t="s">
        <v>115</v>
      </c>
      <c r="X41" s="27">
        <v>4135</v>
      </c>
      <c r="AA41" s="27" t="s">
        <v>91</v>
      </c>
      <c r="AS41" s="27" t="s">
        <v>96</v>
      </c>
      <c r="AT41" s="27" t="s">
        <v>782</v>
      </c>
      <c r="AU41" s="27" t="s">
        <v>783</v>
      </c>
      <c r="AV41" s="27" t="s">
        <v>97</v>
      </c>
      <c r="AX41" s="91"/>
      <c r="AZ41" s="77" t="s">
        <v>412</v>
      </c>
      <c r="BA41" s="91" t="s">
        <v>187</v>
      </c>
      <c r="BB41" s="27" t="s">
        <v>99</v>
      </c>
      <c r="BC41" s="27" t="s">
        <v>189</v>
      </c>
      <c r="BD41" s="27" t="s">
        <v>196</v>
      </c>
      <c r="BE41" s="27">
        <v>2011</v>
      </c>
      <c r="BG41" s="27" t="s">
        <v>264</v>
      </c>
      <c r="BH41" s="27" t="s">
        <v>768</v>
      </c>
      <c r="BI41" s="142">
        <f t="shared" si="6"/>
        <v>82.13966467083975</v>
      </c>
      <c r="BN41" s="93" t="s">
        <v>103</v>
      </c>
      <c r="BO41" s="27">
        <v>1</v>
      </c>
      <c r="BP41" s="77" t="s">
        <v>191</v>
      </c>
      <c r="BQ41" s="95" t="s">
        <v>152</v>
      </c>
      <c r="BR41" s="50" t="s">
        <v>8</v>
      </c>
      <c r="BT41" s="77" t="s">
        <v>197</v>
      </c>
      <c r="BU41" s="94" t="s">
        <v>131</v>
      </c>
      <c r="BV41" s="27" t="s">
        <v>765</v>
      </c>
      <c r="BW41" s="27">
        <v>2011</v>
      </c>
      <c r="BX41" s="102" t="s">
        <v>119</v>
      </c>
      <c r="DC41" s="137">
        <v>70.930000000000007</v>
      </c>
      <c r="DD41" s="141">
        <f>'Column links and dropdown'!$AI$2/HLOOKUP(BW41,'Column links and dropdown'!$R$1:$AI$2,2)</f>
        <v>1.1580384135181128</v>
      </c>
      <c r="DM41" s="27">
        <f>1175*DD40</f>
        <v>1360.6951358837825</v>
      </c>
      <c r="DN41" s="27">
        <f>498*DD40</f>
        <v>576.70312993202015</v>
      </c>
      <c r="DO41" s="27">
        <f>1694*DD40</f>
        <v>1961.7170724996831</v>
      </c>
      <c r="DP41" s="27">
        <f>471*DD40</f>
        <v>545.43609276703114</v>
      </c>
    </row>
    <row r="42" spans="1:129" s="27" customFormat="1" x14ac:dyDescent="0.2">
      <c r="A42" s="27" t="s">
        <v>803</v>
      </c>
      <c r="B42" s="27" t="s">
        <v>802</v>
      </c>
      <c r="C42" s="27">
        <v>2011</v>
      </c>
      <c r="D42" s="27" t="s">
        <v>800</v>
      </c>
      <c r="E42" s="27" t="s">
        <v>801</v>
      </c>
      <c r="F42" s="120" t="s">
        <v>804</v>
      </c>
      <c r="G42" s="86" t="s">
        <v>939</v>
      </c>
      <c r="H42" s="27" t="s">
        <v>662</v>
      </c>
      <c r="I42" s="27" t="s">
        <v>688</v>
      </c>
      <c r="J42" s="27" t="s">
        <v>729</v>
      </c>
      <c r="K42" s="27" t="s">
        <v>646</v>
      </c>
      <c r="L42" s="27" t="s">
        <v>203</v>
      </c>
      <c r="M42" s="97" t="s">
        <v>922</v>
      </c>
      <c r="N42" s="27" t="s">
        <v>689</v>
      </c>
      <c r="O42" s="27" t="s">
        <v>99</v>
      </c>
      <c r="P42" s="27" t="s">
        <v>143</v>
      </c>
      <c r="Q42" s="27" t="s">
        <v>175</v>
      </c>
      <c r="R42" s="27" t="s">
        <v>712</v>
      </c>
      <c r="S42" s="27" t="s">
        <v>924</v>
      </c>
      <c r="T42" s="27" t="s">
        <v>925</v>
      </c>
      <c r="U42" s="27" t="s">
        <v>114</v>
      </c>
      <c r="V42" s="27" t="s">
        <v>90</v>
      </c>
      <c r="X42" s="27" t="s">
        <v>84</v>
      </c>
      <c r="Y42" s="27" t="s">
        <v>84</v>
      </c>
      <c r="Z42" s="27" t="s">
        <v>926</v>
      </c>
      <c r="AA42" s="27" t="s">
        <v>141</v>
      </c>
      <c r="AB42" s="27" t="s">
        <v>142</v>
      </c>
      <c r="AX42" s="91"/>
      <c r="AZ42" s="77" t="s">
        <v>348</v>
      </c>
      <c r="BA42" s="91" t="s">
        <v>187</v>
      </c>
      <c r="BB42" s="27" t="s">
        <v>99</v>
      </c>
      <c r="BC42" s="27" t="s">
        <v>102</v>
      </c>
      <c r="BD42" s="27" t="s">
        <v>101</v>
      </c>
      <c r="BE42" s="27" t="s">
        <v>923</v>
      </c>
      <c r="BG42" s="27" t="s">
        <v>243</v>
      </c>
      <c r="BH42" s="27" t="s">
        <v>914</v>
      </c>
      <c r="BI42" s="142">
        <f t="shared" si="6"/>
        <v>9.0010821890600123</v>
      </c>
      <c r="BN42" s="93" t="s">
        <v>723</v>
      </c>
      <c r="BO42" s="27">
        <v>1</v>
      </c>
      <c r="BP42" s="77" t="s">
        <v>191</v>
      </c>
      <c r="BQ42" s="95" t="s">
        <v>152</v>
      </c>
      <c r="BR42" s="50" t="s">
        <v>8</v>
      </c>
      <c r="BT42" s="77" t="s">
        <v>197</v>
      </c>
      <c r="BU42" s="94" t="s">
        <v>319</v>
      </c>
      <c r="BW42" s="27">
        <v>2004</v>
      </c>
      <c r="BX42" s="102" t="s">
        <v>119</v>
      </c>
      <c r="CV42" s="27" t="s">
        <v>172</v>
      </c>
      <c r="CX42" s="27" t="s">
        <v>157</v>
      </c>
      <c r="DB42" s="97" t="s">
        <v>927</v>
      </c>
      <c r="DC42" s="137">
        <f>DE42/DF42</f>
        <v>6.7160722556739234</v>
      </c>
      <c r="DD42" s="141">
        <f>'Column links and dropdown'!$AI$2/HLOOKUP(BW42,'Column links and dropdown'!$R$1:$AI$2,2)</f>
        <v>1.3402300997365908</v>
      </c>
      <c r="DE42" s="27">
        <v>58</v>
      </c>
      <c r="DF42" s="27">
        <v>8.6359999999999992</v>
      </c>
      <c r="DG42" s="27" t="s">
        <v>942</v>
      </c>
    </row>
    <row r="43" spans="1:129" s="27" customFormat="1" x14ac:dyDescent="0.2">
      <c r="A43" s="27" t="s">
        <v>803</v>
      </c>
      <c r="B43" s="27" t="s">
        <v>802</v>
      </c>
      <c r="C43" s="27">
        <v>2011</v>
      </c>
      <c r="D43" s="27" t="s">
        <v>800</v>
      </c>
      <c r="E43" s="27" t="s">
        <v>801</v>
      </c>
      <c r="F43" s="120" t="s">
        <v>804</v>
      </c>
      <c r="G43" s="86" t="s">
        <v>939</v>
      </c>
      <c r="H43" s="27" t="s">
        <v>662</v>
      </c>
      <c r="I43" s="27" t="s">
        <v>688</v>
      </c>
      <c r="J43" s="27" t="s">
        <v>729</v>
      </c>
      <c r="K43" s="27" t="s">
        <v>646</v>
      </c>
      <c r="L43" s="27" t="s">
        <v>203</v>
      </c>
      <c r="M43" s="97" t="s">
        <v>922</v>
      </c>
      <c r="N43" s="27" t="s">
        <v>689</v>
      </c>
      <c r="O43" s="27" t="s">
        <v>99</v>
      </c>
      <c r="P43" s="27" t="s">
        <v>143</v>
      </c>
      <c r="Q43" s="27" t="s">
        <v>175</v>
      </c>
      <c r="R43" s="27" t="s">
        <v>712</v>
      </c>
      <c r="S43" s="27" t="s">
        <v>924</v>
      </c>
      <c r="T43" s="27" t="s">
        <v>925</v>
      </c>
      <c r="U43" s="27" t="s">
        <v>114</v>
      </c>
      <c r="V43" s="27" t="s">
        <v>90</v>
      </c>
      <c r="X43" s="27" t="s">
        <v>84</v>
      </c>
      <c r="Y43" s="27" t="s">
        <v>84</v>
      </c>
      <c r="Z43" s="27" t="s">
        <v>926</v>
      </c>
      <c r="AA43" s="27" t="s">
        <v>141</v>
      </c>
      <c r="AB43" s="27" t="s">
        <v>142</v>
      </c>
      <c r="AX43" s="91"/>
      <c r="AZ43" s="77" t="s">
        <v>348</v>
      </c>
      <c r="BA43" s="91" t="s">
        <v>187</v>
      </c>
      <c r="BB43" s="27" t="s">
        <v>99</v>
      </c>
      <c r="BC43" s="27" t="s">
        <v>102</v>
      </c>
      <c r="BD43" s="27" t="s">
        <v>101</v>
      </c>
      <c r="BE43" s="27" t="s">
        <v>923</v>
      </c>
      <c r="BG43" s="27" t="s">
        <v>243</v>
      </c>
      <c r="BH43" s="27" t="s">
        <v>915</v>
      </c>
      <c r="BI43" s="142">
        <f t="shared" si="6"/>
        <v>4.5005410945300062</v>
      </c>
      <c r="BN43" s="93" t="s">
        <v>723</v>
      </c>
      <c r="BO43" s="27">
        <v>1</v>
      </c>
      <c r="BP43" s="77" t="s">
        <v>191</v>
      </c>
      <c r="BQ43" s="95" t="s">
        <v>152</v>
      </c>
      <c r="BR43" s="50" t="s">
        <v>8</v>
      </c>
      <c r="BT43" s="77" t="s">
        <v>197</v>
      </c>
      <c r="BU43" s="94" t="s">
        <v>319</v>
      </c>
      <c r="BW43" s="27">
        <v>2004</v>
      </c>
      <c r="BX43" s="102" t="s">
        <v>119</v>
      </c>
      <c r="CV43" s="27" t="s">
        <v>172</v>
      </c>
      <c r="CX43" s="27" t="s">
        <v>157</v>
      </c>
      <c r="DB43" s="97" t="s">
        <v>927</v>
      </c>
      <c r="DC43" s="137">
        <f t="shared" ref="DC43:DC49" si="14">DE43/DF43</f>
        <v>3.3580361278369617</v>
      </c>
      <c r="DD43" s="141">
        <f>'Column links and dropdown'!$AI$2/HLOOKUP(BW43,'Column links and dropdown'!$R$1:$AI$2,2)</f>
        <v>1.3402300997365908</v>
      </c>
      <c r="DE43" s="27">
        <v>29</v>
      </c>
      <c r="DF43" s="27">
        <v>8.6359999999999992</v>
      </c>
      <c r="DG43" s="27" t="s">
        <v>942</v>
      </c>
    </row>
    <row r="44" spans="1:129" s="27" customFormat="1" x14ac:dyDescent="0.2">
      <c r="A44" s="27" t="s">
        <v>803</v>
      </c>
      <c r="B44" s="27" t="s">
        <v>802</v>
      </c>
      <c r="C44" s="27">
        <v>2011</v>
      </c>
      <c r="D44" s="27" t="s">
        <v>800</v>
      </c>
      <c r="E44" s="27" t="s">
        <v>801</v>
      </c>
      <c r="F44" s="120" t="s">
        <v>804</v>
      </c>
      <c r="G44" s="86" t="s">
        <v>939</v>
      </c>
      <c r="H44" s="27" t="s">
        <v>662</v>
      </c>
      <c r="I44" s="27" t="s">
        <v>688</v>
      </c>
      <c r="J44" s="27" t="s">
        <v>729</v>
      </c>
      <c r="K44" s="27" t="s">
        <v>646</v>
      </c>
      <c r="L44" s="27" t="s">
        <v>203</v>
      </c>
      <c r="M44" s="97" t="s">
        <v>922</v>
      </c>
      <c r="N44" s="27" t="s">
        <v>689</v>
      </c>
      <c r="O44" s="27" t="s">
        <v>99</v>
      </c>
      <c r="P44" s="27" t="s">
        <v>143</v>
      </c>
      <c r="Q44" s="27" t="s">
        <v>175</v>
      </c>
      <c r="R44" s="27" t="s">
        <v>712</v>
      </c>
      <c r="S44" s="27" t="s">
        <v>924</v>
      </c>
      <c r="T44" s="27" t="s">
        <v>925</v>
      </c>
      <c r="U44" s="27" t="s">
        <v>114</v>
      </c>
      <c r="V44" s="27" t="s">
        <v>90</v>
      </c>
      <c r="X44" s="27" t="s">
        <v>84</v>
      </c>
      <c r="Y44" s="27" t="s">
        <v>84</v>
      </c>
      <c r="Z44" s="27" t="s">
        <v>926</v>
      </c>
      <c r="AA44" s="27" t="s">
        <v>141</v>
      </c>
      <c r="AB44" s="27" t="s">
        <v>142</v>
      </c>
      <c r="AX44" s="91"/>
      <c r="AZ44" s="77" t="s">
        <v>348</v>
      </c>
      <c r="BA44" s="91" t="s">
        <v>187</v>
      </c>
      <c r="BB44" s="27" t="s">
        <v>99</v>
      </c>
      <c r="BC44" s="27" t="s">
        <v>102</v>
      </c>
      <c r="BD44" s="27" t="s">
        <v>101</v>
      </c>
      <c r="BE44" s="27" t="s">
        <v>923</v>
      </c>
      <c r="BG44" s="27" t="s">
        <v>243</v>
      </c>
      <c r="BH44" s="27" t="s">
        <v>916</v>
      </c>
      <c r="BI44" s="142">
        <f t="shared" si="6"/>
        <v>4.8109232389803518</v>
      </c>
      <c r="BN44" s="93" t="s">
        <v>723</v>
      </c>
      <c r="BO44" s="27">
        <v>1</v>
      </c>
      <c r="BP44" s="77" t="s">
        <v>191</v>
      </c>
      <c r="BQ44" s="95" t="s">
        <v>152</v>
      </c>
      <c r="BR44" s="50" t="s">
        <v>8</v>
      </c>
      <c r="BT44" s="77" t="s">
        <v>197</v>
      </c>
      <c r="BU44" s="94" t="s">
        <v>319</v>
      </c>
      <c r="BW44" s="27">
        <v>2004</v>
      </c>
      <c r="BX44" s="102" t="s">
        <v>119</v>
      </c>
      <c r="CV44" s="27" t="s">
        <v>172</v>
      </c>
      <c r="CX44" s="27" t="s">
        <v>157</v>
      </c>
      <c r="DB44" s="97" t="s">
        <v>927</v>
      </c>
      <c r="DC44" s="137">
        <f t="shared" si="14"/>
        <v>3.5896248263084765</v>
      </c>
      <c r="DD44" s="141">
        <f>'Column links and dropdown'!$AI$2/HLOOKUP(BW44,'Column links and dropdown'!$R$1:$AI$2,2)</f>
        <v>1.3402300997365908</v>
      </c>
      <c r="DE44" s="27">
        <v>31</v>
      </c>
      <c r="DF44" s="27">
        <v>8.6359999999999992</v>
      </c>
      <c r="DG44" s="27" t="s">
        <v>942</v>
      </c>
    </row>
    <row r="45" spans="1:129" s="27" customFormat="1" x14ac:dyDescent="0.2">
      <c r="A45" s="27" t="s">
        <v>803</v>
      </c>
      <c r="B45" s="27" t="s">
        <v>802</v>
      </c>
      <c r="C45" s="27">
        <v>2011</v>
      </c>
      <c r="D45" s="27" t="s">
        <v>800</v>
      </c>
      <c r="E45" s="27" t="s">
        <v>801</v>
      </c>
      <c r="F45" s="120" t="s">
        <v>804</v>
      </c>
      <c r="G45" s="86" t="s">
        <v>939</v>
      </c>
      <c r="H45" s="27" t="s">
        <v>662</v>
      </c>
      <c r="I45" s="27" t="s">
        <v>688</v>
      </c>
      <c r="J45" s="27" t="s">
        <v>729</v>
      </c>
      <c r="K45" s="27" t="s">
        <v>646</v>
      </c>
      <c r="L45" s="27" t="s">
        <v>203</v>
      </c>
      <c r="M45" s="97" t="s">
        <v>922</v>
      </c>
      <c r="N45" s="27" t="s">
        <v>689</v>
      </c>
      <c r="O45" s="27" t="s">
        <v>99</v>
      </c>
      <c r="P45" s="27" t="s">
        <v>143</v>
      </c>
      <c r="Q45" s="27" t="s">
        <v>175</v>
      </c>
      <c r="R45" s="27" t="s">
        <v>712</v>
      </c>
      <c r="S45" s="27" t="s">
        <v>924</v>
      </c>
      <c r="T45" s="27" t="s">
        <v>925</v>
      </c>
      <c r="U45" s="27" t="s">
        <v>114</v>
      </c>
      <c r="V45" s="27" t="s">
        <v>90</v>
      </c>
      <c r="X45" s="27" t="s">
        <v>84</v>
      </c>
      <c r="Y45" s="27" t="s">
        <v>84</v>
      </c>
      <c r="Z45" s="27" t="s">
        <v>926</v>
      </c>
      <c r="AA45" s="27" t="s">
        <v>141</v>
      </c>
      <c r="AB45" s="27" t="s">
        <v>142</v>
      </c>
      <c r="AX45" s="91"/>
      <c r="AZ45" s="77" t="s">
        <v>348</v>
      </c>
      <c r="BA45" s="91" t="s">
        <v>187</v>
      </c>
      <c r="BB45" s="27" t="s">
        <v>99</v>
      </c>
      <c r="BC45" s="27" t="s">
        <v>102</v>
      </c>
      <c r="BD45" s="27" t="s">
        <v>101</v>
      </c>
      <c r="BE45" s="27" t="s">
        <v>923</v>
      </c>
      <c r="BG45" s="27" t="s">
        <v>243</v>
      </c>
      <c r="BH45" s="27" t="s">
        <v>917</v>
      </c>
      <c r="BI45" s="142">
        <f t="shared" si="6"/>
        <v>3.5693946611789706</v>
      </c>
      <c r="BN45" s="93" t="s">
        <v>723</v>
      </c>
      <c r="BO45" s="27">
        <v>1</v>
      </c>
      <c r="BP45" s="77" t="s">
        <v>191</v>
      </c>
      <c r="BQ45" s="95" t="s">
        <v>152</v>
      </c>
      <c r="BR45" s="50" t="s">
        <v>8</v>
      </c>
      <c r="BT45" s="77" t="s">
        <v>197</v>
      </c>
      <c r="BU45" s="94" t="s">
        <v>319</v>
      </c>
      <c r="BW45" s="27">
        <v>2004</v>
      </c>
      <c r="BX45" s="102" t="s">
        <v>119</v>
      </c>
      <c r="CV45" s="27" t="s">
        <v>172</v>
      </c>
      <c r="CX45" s="27" t="s">
        <v>157</v>
      </c>
      <c r="DB45" s="97" t="s">
        <v>927</v>
      </c>
      <c r="DC45" s="137">
        <f t="shared" si="14"/>
        <v>2.6632700324224179</v>
      </c>
      <c r="DD45" s="141">
        <f>'Column links and dropdown'!$AI$2/HLOOKUP(BW45,'Column links and dropdown'!$R$1:$AI$2,2)</f>
        <v>1.3402300997365908</v>
      </c>
      <c r="DE45" s="27">
        <v>23</v>
      </c>
      <c r="DF45" s="27">
        <v>8.6359999999999992</v>
      </c>
      <c r="DG45" s="27" t="s">
        <v>942</v>
      </c>
    </row>
    <row r="46" spans="1:129" s="27" customFormat="1" x14ac:dyDescent="0.2">
      <c r="A46" s="27" t="s">
        <v>803</v>
      </c>
      <c r="B46" s="27" t="s">
        <v>802</v>
      </c>
      <c r="C46" s="27">
        <v>2011</v>
      </c>
      <c r="D46" s="27" t="s">
        <v>800</v>
      </c>
      <c r="E46" s="27" t="s">
        <v>801</v>
      </c>
      <c r="F46" s="120" t="s">
        <v>804</v>
      </c>
      <c r="G46" s="86" t="s">
        <v>939</v>
      </c>
      <c r="H46" s="27" t="s">
        <v>661</v>
      </c>
      <c r="I46" s="27" t="s">
        <v>688</v>
      </c>
      <c r="J46" s="27" t="s">
        <v>729</v>
      </c>
      <c r="K46" s="27" t="s">
        <v>646</v>
      </c>
      <c r="L46" s="27" t="s">
        <v>203</v>
      </c>
      <c r="M46" s="97" t="s">
        <v>922</v>
      </c>
      <c r="N46" s="27" t="s">
        <v>689</v>
      </c>
      <c r="O46" s="27" t="s">
        <v>99</v>
      </c>
      <c r="P46" s="27" t="s">
        <v>143</v>
      </c>
      <c r="Q46" s="27" t="s">
        <v>175</v>
      </c>
      <c r="R46" s="27" t="s">
        <v>712</v>
      </c>
      <c r="S46" s="27" t="s">
        <v>924</v>
      </c>
      <c r="T46" s="27" t="s">
        <v>925</v>
      </c>
      <c r="U46" s="27" t="s">
        <v>114</v>
      </c>
      <c r="V46" s="27" t="s">
        <v>90</v>
      </c>
      <c r="X46" s="27" t="s">
        <v>84</v>
      </c>
      <c r="Y46" s="27" t="s">
        <v>84</v>
      </c>
      <c r="Z46" s="27" t="s">
        <v>926</v>
      </c>
      <c r="AA46" s="27" t="s">
        <v>141</v>
      </c>
      <c r="AB46" s="27" t="s">
        <v>142</v>
      </c>
      <c r="AX46" s="91"/>
      <c r="AZ46" s="77" t="s">
        <v>504</v>
      </c>
      <c r="BA46" s="91" t="s">
        <v>165</v>
      </c>
      <c r="BB46" s="27" t="s">
        <v>99</v>
      </c>
      <c r="BC46" s="27" t="s">
        <v>102</v>
      </c>
      <c r="BD46" s="27" t="s">
        <v>101</v>
      </c>
      <c r="BE46" s="27" t="s">
        <v>923</v>
      </c>
      <c r="BG46" s="27" t="s">
        <v>243</v>
      </c>
      <c r="BH46" s="27" t="s">
        <v>918</v>
      </c>
      <c r="BI46" s="142">
        <f t="shared" si="6"/>
        <v>5.2679830559505545</v>
      </c>
      <c r="BN46" s="93" t="s">
        <v>723</v>
      </c>
      <c r="BO46" s="27">
        <v>1</v>
      </c>
      <c r="BP46" s="77" t="s">
        <v>191</v>
      </c>
      <c r="BQ46" s="95" t="s">
        <v>152</v>
      </c>
      <c r="BR46" s="50" t="s">
        <v>8</v>
      </c>
      <c r="BT46" s="77" t="s">
        <v>197</v>
      </c>
      <c r="BU46" s="94" t="s">
        <v>453</v>
      </c>
      <c r="BW46" s="27">
        <v>2004</v>
      </c>
      <c r="BX46" s="102" t="s">
        <v>119</v>
      </c>
      <c r="CV46" s="27" t="s">
        <v>172</v>
      </c>
      <c r="CX46" s="27" t="s">
        <v>157</v>
      </c>
      <c r="DB46" s="97" t="s">
        <v>927</v>
      </c>
      <c r="DC46" s="137">
        <f t="shared" si="14"/>
        <v>3.9306556814280813</v>
      </c>
      <c r="DD46" s="141">
        <f>'Column links and dropdown'!$AI$2/HLOOKUP(BW46,'Column links and dropdown'!$R$1:$AI$2,2)</f>
        <v>1.3402300997365908</v>
      </c>
      <c r="DE46" s="27">
        <v>229</v>
      </c>
      <c r="DF46" s="27">
        <v>58.26</v>
      </c>
      <c r="DG46" s="27" t="s">
        <v>941</v>
      </c>
    </row>
    <row r="47" spans="1:129" s="27" customFormat="1" x14ac:dyDescent="0.2">
      <c r="A47" s="27" t="s">
        <v>803</v>
      </c>
      <c r="B47" s="27" t="s">
        <v>802</v>
      </c>
      <c r="C47" s="27">
        <v>2011</v>
      </c>
      <c r="D47" s="27" t="s">
        <v>800</v>
      </c>
      <c r="E47" s="27" t="s">
        <v>801</v>
      </c>
      <c r="F47" s="120" t="s">
        <v>804</v>
      </c>
      <c r="G47" s="86" t="s">
        <v>939</v>
      </c>
      <c r="H47" s="27" t="s">
        <v>661</v>
      </c>
      <c r="I47" s="27" t="s">
        <v>688</v>
      </c>
      <c r="J47" s="27" t="s">
        <v>729</v>
      </c>
      <c r="K47" s="27" t="s">
        <v>646</v>
      </c>
      <c r="L47" s="27" t="s">
        <v>203</v>
      </c>
      <c r="M47" s="97" t="s">
        <v>922</v>
      </c>
      <c r="N47" s="27" t="s">
        <v>689</v>
      </c>
      <c r="O47" s="27" t="s">
        <v>99</v>
      </c>
      <c r="P47" s="27" t="s">
        <v>143</v>
      </c>
      <c r="Q47" s="27" t="s">
        <v>175</v>
      </c>
      <c r="R47" s="27" t="s">
        <v>712</v>
      </c>
      <c r="S47" s="27" t="s">
        <v>924</v>
      </c>
      <c r="T47" s="27" t="s">
        <v>925</v>
      </c>
      <c r="U47" s="27" t="s">
        <v>114</v>
      </c>
      <c r="V47" s="27" t="s">
        <v>90</v>
      </c>
      <c r="X47" s="27" t="s">
        <v>84</v>
      </c>
      <c r="Y47" s="27" t="s">
        <v>84</v>
      </c>
      <c r="Z47" s="27" t="s">
        <v>926</v>
      </c>
      <c r="AA47" s="27" t="s">
        <v>141</v>
      </c>
      <c r="AB47" s="27" t="s">
        <v>142</v>
      </c>
      <c r="AX47" s="91"/>
      <c r="AZ47" s="77" t="s">
        <v>504</v>
      </c>
      <c r="BA47" s="91" t="s">
        <v>165</v>
      </c>
      <c r="BB47" s="27" t="s">
        <v>99</v>
      </c>
      <c r="BC47" s="27" t="s">
        <v>102</v>
      </c>
      <c r="BD47" s="27" t="s">
        <v>101</v>
      </c>
      <c r="BE47" s="27" t="s">
        <v>923</v>
      </c>
      <c r="BG47" s="27" t="s">
        <v>243</v>
      </c>
      <c r="BH47" s="27" t="s">
        <v>919</v>
      </c>
      <c r="BI47" s="142">
        <f t="shared" si="6"/>
        <v>1.6563090830936242</v>
      </c>
      <c r="BN47" s="93" t="s">
        <v>723</v>
      </c>
      <c r="BO47" s="27">
        <v>1</v>
      </c>
      <c r="BP47" s="77" t="s">
        <v>191</v>
      </c>
      <c r="BQ47" s="95" t="s">
        <v>152</v>
      </c>
      <c r="BR47" s="50" t="s">
        <v>8</v>
      </c>
      <c r="BT47" s="77" t="s">
        <v>197</v>
      </c>
      <c r="BU47" s="94" t="s">
        <v>453</v>
      </c>
      <c r="BW47" s="27">
        <v>2004</v>
      </c>
      <c r="BX47" s="102" t="s">
        <v>119</v>
      </c>
      <c r="CV47" s="27" t="s">
        <v>172</v>
      </c>
      <c r="CX47" s="27" t="s">
        <v>157</v>
      </c>
      <c r="DB47" s="97" t="s">
        <v>927</v>
      </c>
      <c r="DC47" s="137">
        <f t="shared" si="14"/>
        <v>1.2358393408856849</v>
      </c>
      <c r="DD47" s="141">
        <f>'Column links and dropdown'!$AI$2/HLOOKUP(BW47,'Column links and dropdown'!$R$1:$AI$2,2)</f>
        <v>1.3402300997365908</v>
      </c>
      <c r="DE47" s="27">
        <v>72</v>
      </c>
      <c r="DF47" s="27">
        <v>58.26</v>
      </c>
      <c r="DG47" s="27" t="s">
        <v>941</v>
      </c>
    </row>
    <row r="48" spans="1:129" s="27" customFormat="1" x14ac:dyDescent="0.2">
      <c r="A48" s="27" t="s">
        <v>803</v>
      </c>
      <c r="B48" s="27" t="s">
        <v>802</v>
      </c>
      <c r="C48" s="27">
        <v>2011</v>
      </c>
      <c r="D48" s="27" t="s">
        <v>800</v>
      </c>
      <c r="E48" s="27" t="s">
        <v>801</v>
      </c>
      <c r="F48" s="120" t="s">
        <v>804</v>
      </c>
      <c r="G48" s="86" t="s">
        <v>939</v>
      </c>
      <c r="H48" s="27" t="s">
        <v>661</v>
      </c>
      <c r="I48" s="27" t="s">
        <v>688</v>
      </c>
      <c r="J48" s="27" t="s">
        <v>729</v>
      </c>
      <c r="K48" s="27" t="s">
        <v>646</v>
      </c>
      <c r="L48" s="27" t="s">
        <v>203</v>
      </c>
      <c r="M48" s="97" t="s">
        <v>922</v>
      </c>
      <c r="N48" s="27" t="s">
        <v>689</v>
      </c>
      <c r="O48" s="27" t="s">
        <v>99</v>
      </c>
      <c r="P48" s="27" t="s">
        <v>143</v>
      </c>
      <c r="Q48" s="27" t="s">
        <v>175</v>
      </c>
      <c r="R48" s="27" t="s">
        <v>712</v>
      </c>
      <c r="S48" s="27" t="s">
        <v>924</v>
      </c>
      <c r="T48" s="27" t="s">
        <v>925</v>
      </c>
      <c r="U48" s="27" t="s">
        <v>114</v>
      </c>
      <c r="V48" s="27" t="s">
        <v>90</v>
      </c>
      <c r="X48" s="27" t="s">
        <v>84</v>
      </c>
      <c r="Y48" s="27" t="s">
        <v>84</v>
      </c>
      <c r="Z48" s="27" t="s">
        <v>926</v>
      </c>
      <c r="AA48" s="27" t="s">
        <v>141</v>
      </c>
      <c r="AB48" s="27" t="s">
        <v>142</v>
      </c>
      <c r="AX48" s="91"/>
      <c r="AZ48" s="77" t="s">
        <v>504</v>
      </c>
      <c r="BA48" s="91" t="s">
        <v>165</v>
      </c>
      <c r="BB48" s="27" t="s">
        <v>99</v>
      </c>
      <c r="BC48" s="27" t="s">
        <v>102</v>
      </c>
      <c r="BD48" s="27" t="s">
        <v>101</v>
      </c>
      <c r="BE48" s="27" t="s">
        <v>923</v>
      </c>
      <c r="BG48" s="27" t="s">
        <v>243</v>
      </c>
      <c r="BH48" s="27" t="s">
        <v>920</v>
      </c>
      <c r="BI48" s="142">
        <f t="shared" si="6"/>
        <v>10.236910305231428</v>
      </c>
      <c r="BN48" s="93" t="s">
        <v>723</v>
      </c>
      <c r="BO48" s="27">
        <v>1</v>
      </c>
      <c r="BP48" s="77" t="s">
        <v>191</v>
      </c>
      <c r="BQ48" s="95" t="s">
        <v>152</v>
      </c>
      <c r="BR48" s="50" t="s">
        <v>8</v>
      </c>
      <c r="BT48" s="77" t="s">
        <v>197</v>
      </c>
      <c r="BU48" s="94" t="s">
        <v>453</v>
      </c>
      <c r="BW48" s="27">
        <v>2004</v>
      </c>
      <c r="BX48" s="102" t="s">
        <v>119</v>
      </c>
      <c r="CV48" s="27" t="s">
        <v>172</v>
      </c>
      <c r="CX48" s="27" t="s">
        <v>157</v>
      </c>
      <c r="DB48" s="97" t="s">
        <v>927</v>
      </c>
      <c r="DC48" s="137">
        <f t="shared" si="14"/>
        <v>7.6381737040851361</v>
      </c>
      <c r="DD48" s="141">
        <f>'Column links and dropdown'!$AI$2/HLOOKUP(BW48,'Column links and dropdown'!$R$1:$AI$2,2)</f>
        <v>1.3402300997365908</v>
      </c>
      <c r="DE48" s="27">
        <v>445</v>
      </c>
      <c r="DF48" s="27">
        <v>58.26</v>
      </c>
      <c r="DG48" s="27" t="s">
        <v>941</v>
      </c>
    </row>
    <row r="49" spans="1:111" s="27" customFormat="1" x14ac:dyDescent="0.2">
      <c r="A49" s="27" t="s">
        <v>803</v>
      </c>
      <c r="B49" s="27" t="s">
        <v>802</v>
      </c>
      <c r="C49" s="27">
        <v>2011</v>
      </c>
      <c r="D49" s="27" t="s">
        <v>800</v>
      </c>
      <c r="E49" s="27" t="s">
        <v>801</v>
      </c>
      <c r="F49" s="120" t="s">
        <v>804</v>
      </c>
      <c r="G49" s="86" t="s">
        <v>939</v>
      </c>
      <c r="H49" s="27" t="s">
        <v>661</v>
      </c>
      <c r="I49" s="27" t="s">
        <v>688</v>
      </c>
      <c r="J49" s="27" t="s">
        <v>729</v>
      </c>
      <c r="K49" s="27" t="s">
        <v>646</v>
      </c>
      <c r="L49" s="27" t="s">
        <v>203</v>
      </c>
      <c r="M49" s="97" t="s">
        <v>922</v>
      </c>
      <c r="N49" s="27" t="s">
        <v>689</v>
      </c>
      <c r="O49" s="27" t="s">
        <v>99</v>
      </c>
      <c r="P49" s="27" t="s">
        <v>143</v>
      </c>
      <c r="Q49" s="27" t="s">
        <v>175</v>
      </c>
      <c r="R49" s="27" t="s">
        <v>712</v>
      </c>
      <c r="S49" s="27" t="s">
        <v>924</v>
      </c>
      <c r="T49" s="27" t="s">
        <v>925</v>
      </c>
      <c r="U49" s="27" t="s">
        <v>114</v>
      </c>
      <c r="V49" s="27" t="s">
        <v>90</v>
      </c>
      <c r="X49" s="27" t="s">
        <v>84</v>
      </c>
      <c r="Y49" s="27" t="s">
        <v>84</v>
      </c>
      <c r="Z49" s="27" t="s">
        <v>926</v>
      </c>
      <c r="AA49" s="27" t="s">
        <v>141</v>
      </c>
      <c r="AB49" s="27" t="s">
        <v>142</v>
      </c>
      <c r="AX49" s="91"/>
      <c r="AZ49" s="77" t="s">
        <v>504</v>
      </c>
      <c r="BA49" s="91" t="s">
        <v>165</v>
      </c>
      <c r="BB49" s="27" t="s">
        <v>99</v>
      </c>
      <c r="BC49" s="27" t="s">
        <v>102</v>
      </c>
      <c r="BD49" s="27" t="s">
        <v>101</v>
      </c>
      <c r="BE49" s="27" t="s">
        <v>923</v>
      </c>
      <c r="BG49" s="27" t="s">
        <v>243</v>
      </c>
      <c r="BH49" s="27" t="s">
        <v>921</v>
      </c>
      <c r="BI49" s="142">
        <f t="shared" si="6"/>
        <v>5.4750216913372576</v>
      </c>
      <c r="BN49" s="93" t="s">
        <v>723</v>
      </c>
      <c r="BO49" s="27">
        <v>1</v>
      </c>
      <c r="BP49" s="77" t="s">
        <v>191</v>
      </c>
      <c r="BQ49" s="95" t="s">
        <v>152</v>
      </c>
      <c r="BR49" s="50" t="s">
        <v>8</v>
      </c>
      <c r="BT49" s="77" t="s">
        <v>197</v>
      </c>
      <c r="BU49" s="94" t="s">
        <v>453</v>
      </c>
      <c r="BW49" s="27">
        <v>2004</v>
      </c>
      <c r="BX49" s="102" t="s">
        <v>119</v>
      </c>
      <c r="CV49" s="27" t="s">
        <v>172</v>
      </c>
      <c r="CX49" s="27" t="s">
        <v>157</v>
      </c>
      <c r="DB49" s="97" t="s">
        <v>927</v>
      </c>
      <c r="DC49" s="137">
        <f t="shared" si="14"/>
        <v>4.0851355990387921</v>
      </c>
      <c r="DD49" s="141">
        <f>'Column links and dropdown'!$AI$2/HLOOKUP(BW49,'Column links and dropdown'!$R$1:$AI$2,2)</f>
        <v>1.3402300997365908</v>
      </c>
      <c r="DE49" s="27">
        <v>238</v>
      </c>
      <c r="DF49" s="27">
        <v>58.26</v>
      </c>
      <c r="DG49" s="27" t="s">
        <v>941</v>
      </c>
    </row>
    <row r="50" spans="1:111" s="27" customFormat="1" x14ac:dyDescent="0.2">
      <c r="A50" s="27" t="s">
        <v>757</v>
      </c>
      <c r="B50" s="27" t="s">
        <v>758</v>
      </c>
      <c r="C50" s="27">
        <v>2018</v>
      </c>
      <c r="D50" s="27" t="s">
        <v>755</v>
      </c>
      <c r="E50" s="27" t="s">
        <v>756</v>
      </c>
      <c r="F50" s="120" t="s">
        <v>759</v>
      </c>
      <c r="G50" s="86" t="s">
        <v>939</v>
      </c>
      <c r="H50" s="27" t="s">
        <v>661</v>
      </c>
      <c r="I50" s="27" t="s">
        <v>688</v>
      </c>
      <c r="J50" s="27" t="s">
        <v>729</v>
      </c>
      <c r="K50" s="27" t="s">
        <v>646</v>
      </c>
      <c r="L50" s="27" t="s">
        <v>143</v>
      </c>
      <c r="M50" s="27" t="s">
        <v>754</v>
      </c>
      <c r="N50" s="27" t="s">
        <v>689</v>
      </c>
      <c r="O50" s="27" t="s">
        <v>99</v>
      </c>
      <c r="P50" s="27" t="s">
        <v>143</v>
      </c>
      <c r="Q50" s="27" t="s">
        <v>143</v>
      </c>
      <c r="R50" s="27" t="s">
        <v>712</v>
      </c>
      <c r="S50" s="27" t="s">
        <v>761</v>
      </c>
      <c r="T50" s="27" t="s">
        <v>760</v>
      </c>
      <c r="U50" s="27" t="s">
        <v>161</v>
      </c>
      <c r="V50" s="27" t="s">
        <v>161</v>
      </c>
      <c r="X50" s="27" t="s">
        <v>84</v>
      </c>
      <c r="AA50" s="27" t="s">
        <v>141</v>
      </c>
      <c r="AX50" s="91"/>
      <c r="AZ50" s="77" t="s">
        <v>348</v>
      </c>
      <c r="BA50" s="91" t="s">
        <v>187</v>
      </c>
      <c r="BB50" s="27" t="s">
        <v>99</v>
      </c>
      <c r="BC50" s="27" t="s">
        <v>102</v>
      </c>
      <c r="BD50" s="27" t="s">
        <v>101</v>
      </c>
      <c r="BE50" s="27">
        <v>2015</v>
      </c>
      <c r="BG50" s="27" t="s">
        <v>267</v>
      </c>
      <c r="BH50" s="27" t="s">
        <v>753</v>
      </c>
      <c r="BI50" s="142">
        <f t="shared" si="6"/>
        <v>1.5855964376356315</v>
      </c>
      <c r="BN50" s="93" t="s">
        <v>143</v>
      </c>
      <c r="BO50" s="27">
        <v>1</v>
      </c>
      <c r="BP50" s="77" t="s">
        <v>191</v>
      </c>
      <c r="BQ50" s="95" t="s">
        <v>152</v>
      </c>
      <c r="BR50" s="50" t="s">
        <v>8</v>
      </c>
      <c r="BS50" s="27" t="s">
        <v>762</v>
      </c>
      <c r="BT50" s="77" t="s">
        <v>145</v>
      </c>
      <c r="BU50" s="94" t="s">
        <v>131</v>
      </c>
      <c r="BW50" s="27">
        <v>2015</v>
      </c>
      <c r="BX50" s="102" t="s">
        <v>119</v>
      </c>
      <c r="CV50" s="27" t="s">
        <v>172</v>
      </c>
      <c r="CX50" s="27" t="s">
        <v>157</v>
      </c>
      <c r="DB50" s="27" t="s">
        <v>752</v>
      </c>
      <c r="DC50" s="27">
        <v>1.46</v>
      </c>
      <c r="DD50" s="141">
        <f>'Column links and dropdown'!$AI$2/HLOOKUP(BW50,'Column links and dropdown'!$R$1:$AI$2,2)</f>
        <v>1.0860249572846792</v>
      </c>
    </row>
    <row r="51" spans="1:111" s="27" customFormat="1" x14ac:dyDescent="0.2">
      <c r="A51" s="27" t="s">
        <v>757</v>
      </c>
      <c r="B51" s="27" t="s">
        <v>758</v>
      </c>
      <c r="C51" s="27">
        <v>2018</v>
      </c>
      <c r="D51" s="27" t="s">
        <v>755</v>
      </c>
      <c r="E51" s="27" t="s">
        <v>756</v>
      </c>
      <c r="F51" s="120" t="s">
        <v>759</v>
      </c>
      <c r="G51" s="86" t="s">
        <v>939</v>
      </c>
      <c r="H51" s="27" t="s">
        <v>661</v>
      </c>
      <c r="I51" s="27" t="s">
        <v>688</v>
      </c>
      <c r="J51" s="27" t="s">
        <v>729</v>
      </c>
      <c r="K51" s="27" t="s">
        <v>646</v>
      </c>
      <c r="L51" s="27" t="s">
        <v>143</v>
      </c>
      <c r="M51" s="27" t="s">
        <v>746</v>
      </c>
      <c r="N51" s="27" t="s">
        <v>689</v>
      </c>
      <c r="O51" s="27" t="s">
        <v>99</v>
      </c>
      <c r="P51" s="27" t="s">
        <v>143</v>
      </c>
      <c r="Q51" s="27" t="s">
        <v>143</v>
      </c>
      <c r="R51" s="27" t="s">
        <v>712</v>
      </c>
      <c r="S51" s="27" t="s">
        <v>761</v>
      </c>
      <c r="T51" s="27" t="s">
        <v>760</v>
      </c>
      <c r="U51" s="27" t="s">
        <v>161</v>
      </c>
      <c r="V51" s="27" t="s">
        <v>161</v>
      </c>
      <c r="X51" s="27" t="s">
        <v>84</v>
      </c>
      <c r="AA51" s="27" t="s">
        <v>141</v>
      </c>
      <c r="AX51" s="91"/>
      <c r="AZ51" s="77" t="s">
        <v>496</v>
      </c>
      <c r="BA51" s="91" t="s">
        <v>187</v>
      </c>
      <c r="BB51" s="27" t="s">
        <v>99</v>
      </c>
      <c r="BC51" s="27" t="s">
        <v>102</v>
      </c>
      <c r="BD51" s="27" t="s">
        <v>101</v>
      </c>
      <c r="BE51" s="27">
        <v>2015</v>
      </c>
      <c r="BG51" s="27" t="s">
        <v>267</v>
      </c>
      <c r="BH51" s="27" t="s">
        <v>748</v>
      </c>
      <c r="BI51" s="142">
        <f t="shared" si="6"/>
        <v>8.1451871796350943</v>
      </c>
      <c r="BN51" s="93" t="s">
        <v>143</v>
      </c>
      <c r="BO51" s="27">
        <v>2</v>
      </c>
      <c r="BP51" s="77" t="s">
        <v>191</v>
      </c>
      <c r="BQ51" s="95" t="s">
        <v>152</v>
      </c>
      <c r="BR51" s="50" t="s">
        <v>8</v>
      </c>
      <c r="BS51" s="27" t="s">
        <v>762</v>
      </c>
      <c r="BT51" s="77" t="s">
        <v>145</v>
      </c>
      <c r="BU51" s="94" t="s">
        <v>131</v>
      </c>
      <c r="BW51" s="27">
        <v>2015</v>
      </c>
      <c r="BX51" s="102" t="s">
        <v>119</v>
      </c>
      <c r="CV51" s="27" t="s">
        <v>172</v>
      </c>
      <c r="CX51" s="27" t="s">
        <v>157</v>
      </c>
      <c r="DB51" s="27" t="s">
        <v>752</v>
      </c>
      <c r="DC51" s="27">
        <v>7.5</v>
      </c>
      <c r="DD51" s="141">
        <f>'Column links and dropdown'!$AI$2/HLOOKUP(BW51,'Column links and dropdown'!$R$1:$AI$2,2)</f>
        <v>1.0860249572846792</v>
      </c>
    </row>
    <row r="52" spans="1:111" s="27" customFormat="1" x14ac:dyDescent="0.2">
      <c r="A52" s="27" t="s">
        <v>757</v>
      </c>
      <c r="B52" s="27" t="s">
        <v>758</v>
      </c>
      <c r="C52" s="27">
        <v>2018</v>
      </c>
      <c r="D52" s="27" t="s">
        <v>755</v>
      </c>
      <c r="E52" s="27" t="s">
        <v>756</v>
      </c>
      <c r="F52" s="120" t="s">
        <v>759</v>
      </c>
      <c r="G52" s="86" t="s">
        <v>939</v>
      </c>
      <c r="H52" s="27" t="s">
        <v>661</v>
      </c>
      <c r="I52" s="27" t="s">
        <v>688</v>
      </c>
      <c r="J52" s="27" t="s">
        <v>729</v>
      </c>
      <c r="K52" s="27" t="s">
        <v>646</v>
      </c>
      <c r="L52" s="27" t="s">
        <v>143</v>
      </c>
      <c r="M52" s="27" t="s">
        <v>746</v>
      </c>
      <c r="N52" s="27" t="s">
        <v>689</v>
      </c>
      <c r="O52" s="27" t="s">
        <v>99</v>
      </c>
      <c r="P52" s="27" t="s">
        <v>143</v>
      </c>
      <c r="Q52" s="27" t="s">
        <v>143</v>
      </c>
      <c r="R52" s="27" t="s">
        <v>712</v>
      </c>
      <c r="S52" s="27" t="s">
        <v>761</v>
      </c>
      <c r="T52" s="27" t="s">
        <v>760</v>
      </c>
      <c r="U52" s="27" t="s">
        <v>161</v>
      </c>
      <c r="V52" s="27" t="s">
        <v>161</v>
      </c>
      <c r="X52" s="27" t="s">
        <v>84</v>
      </c>
      <c r="AA52" s="27" t="s">
        <v>141</v>
      </c>
      <c r="AX52" s="91"/>
      <c r="AZ52" s="77" t="s">
        <v>496</v>
      </c>
      <c r="BA52" s="91" t="s">
        <v>187</v>
      </c>
      <c r="BB52" s="27" t="s">
        <v>99</v>
      </c>
      <c r="BC52" s="27" t="s">
        <v>102</v>
      </c>
      <c r="BD52" s="27" t="s">
        <v>101</v>
      </c>
      <c r="BE52" s="27">
        <v>2015</v>
      </c>
      <c r="BG52" s="27" t="s">
        <v>267</v>
      </c>
      <c r="BH52" s="27" t="s">
        <v>750</v>
      </c>
      <c r="BI52" s="142">
        <f t="shared" si="6"/>
        <v>5.4301247864233959</v>
      </c>
      <c r="BN52" s="93" t="s">
        <v>143</v>
      </c>
      <c r="BO52" s="27">
        <v>3</v>
      </c>
      <c r="BP52" s="77" t="s">
        <v>191</v>
      </c>
      <c r="BQ52" s="95" t="s">
        <v>152</v>
      </c>
      <c r="BR52" s="50" t="s">
        <v>8</v>
      </c>
      <c r="BS52" s="27" t="s">
        <v>762</v>
      </c>
      <c r="BT52" s="77" t="s">
        <v>145</v>
      </c>
      <c r="BU52" s="94" t="s">
        <v>131</v>
      </c>
      <c r="BW52" s="27">
        <v>2015</v>
      </c>
      <c r="BX52" s="102" t="s">
        <v>119</v>
      </c>
      <c r="CV52" s="27" t="s">
        <v>172</v>
      </c>
      <c r="CX52" s="27" t="s">
        <v>157</v>
      </c>
      <c r="DB52" s="27" t="s">
        <v>752</v>
      </c>
      <c r="DC52" s="27">
        <v>5</v>
      </c>
      <c r="DD52" s="141">
        <f>'Column links and dropdown'!$AI$2/HLOOKUP(BW52,'Column links and dropdown'!$R$1:$AI$2,2)</f>
        <v>1.0860249572846792</v>
      </c>
    </row>
    <row r="53" spans="1:111" s="27" customFormat="1" x14ac:dyDescent="0.2">
      <c r="A53" s="27" t="s">
        <v>757</v>
      </c>
      <c r="B53" s="27" t="s">
        <v>758</v>
      </c>
      <c r="C53" s="27">
        <v>2018</v>
      </c>
      <c r="D53" s="27" t="s">
        <v>755</v>
      </c>
      <c r="E53" s="27" t="s">
        <v>756</v>
      </c>
      <c r="F53" s="120" t="s">
        <v>759</v>
      </c>
      <c r="G53" s="86" t="s">
        <v>939</v>
      </c>
      <c r="H53" s="27" t="s">
        <v>661</v>
      </c>
      <c r="I53" s="27" t="s">
        <v>688</v>
      </c>
      <c r="J53" s="27" t="s">
        <v>729</v>
      </c>
      <c r="K53" s="27" t="s">
        <v>646</v>
      </c>
      <c r="L53" s="27" t="s">
        <v>143</v>
      </c>
      <c r="M53" s="27" t="s">
        <v>747</v>
      </c>
      <c r="N53" s="27" t="s">
        <v>689</v>
      </c>
      <c r="O53" s="27" t="s">
        <v>99</v>
      </c>
      <c r="P53" s="27" t="s">
        <v>143</v>
      </c>
      <c r="Q53" s="27" t="s">
        <v>143</v>
      </c>
      <c r="R53" s="27" t="s">
        <v>712</v>
      </c>
      <c r="S53" s="27" t="s">
        <v>761</v>
      </c>
      <c r="T53" s="27" t="s">
        <v>760</v>
      </c>
      <c r="U53" s="27" t="s">
        <v>161</v>
      </c>
      <c r="V53" s="27" t="s">
        <v>161</v>
      </c>
      <c r="X53" s="27" t="s">
        <v>84</v>
      </c>
      <c r="AA53" s="27" t="s">
        <v>141</v>
      </c>
      <c r="AX53" s="91"/>
      <c r="AZ53" s="77" t="s">
        <v>308</v>
      </c>
      <c r="BA53" s="91" t="s">
        <v>187</v>
      </c>
      <c r="BB53" s="27" t="s">
        <v>99</v>
      </c>
      <c r="BC53" s="27" t="s">
        <v>102</v>
      </c>
      <c r="BD53" s="27" t="s">
        <v>101</v>
      </c>
      <c r="BE53" s="27">
        <v>2015</v>
      </c>
      <c r="BG53" s="27" t="s">
        <v>267</v>
      </c>
      <c r="BH53" s="27" t="s">
        <v>749</v>
      </c>
      <c r="BI53" s="142">
        <f t="shared" si="6"/>
        <v>7.7650784445854564</v>
      </c>
      <c r="BN53" s="93" t="s">
        <v>143</v>
      </c>
      <c r="BO53" s="27">
        <v>4</v>
      </c>
      <c r="BP53" s="77" t="s">
        <v>191</v>
      </c>
      <c r="BQ53" s="95" t="s">
        <v>152</v>
      </c>
      <c r="BR53" s="50" t="s">
        <v>8</v>
      </c>
      <c r="BS53" s="27" t="s">
        <v>762</v>
      </c>
      <c r="BT53" s="77" t="s">
        <v>145</v>
      </c>
      <c r="BU53" s="94" t="s">
        <v>131</v>
      </c>
      <c r="BW53" s="27">
        <v>2015</v>
      </c>
      <c r="BX53" s="102" t="s">
        <v>119</v>
      </c>
      <c r="CV53" s="27" t="s">
        <v>172</v>
      </c>
      <c r="CX53" s="27" t="s">
        <v>157</v>
      </c>
      <c r="DB53" s="27" t="s">
        <v>752</v>
      </c>
      <c r="DC53" s="27">
        <v>7.15</v>
      </c>
      <c r="DD53" s="141">
        <f>'Column links and dropdown'!$AI$2/HLOOKUP(BW53,'Column links and dropdown'!$R$1:$AI$2,2)</f>
        <v>1.0860249572846792</v>
      </c>
    </row>
    <row r="54" spans="1:111" s="27" customFormat="1" x14ac:dyDescent="0.2">
      <c r="A54" s="27" t="s">
        <v>757</v>
      </c>
      <c r="B54" s="27" t="s">
        <v>758</v>
      </c>
      <c r="C54" s="27">
        <v>2018</v>
      </c>
      <c r="D54" s="27" t="s">
        <v>755</v>
      </c>
      <c r="E54" s="27" t="s">
        <v>756</v>
      </c>
      <c r="F54" s="120" t="s">
        <v>759</v>
      </c>
      <c r="G54" s="86" t="s">
        <v>939</v>
      </c>
      <c r="H54" s="27" t="s">
        <v>661</v>
      </c>
      <c r="I54" s="27" t="s">
        <v>688</v>
      </c>
      <c r="J54" s="27" t="s">
        <v>729</v>
      </c>
      <c r="K54" s="27" t="s">
        <v>646</v>
      </c>
      <c r="L54" s="27" t="s">
        <v>143</v>
      </c>
      <c r="M54" s="27" t="s">
        <v>747</v>
      </c>
      <c r="N54" s="27" t="s">
        <v>689</v>
      </c>
      <c r="O54" s="27" t="s">
        <v>99</v>
      </c>
      <c r="P54" s="27" t="s">
        <v>143</v>
      </c>
      <c r="Q54" s="27" t="s">
        <v>143</v>
      </c>
      <c r="R54" s="27" t="s">
        <v>712</v>
      </c>
      <c r="S54" s="27" t="s">
        <v>761</v>
      </c>
      <c r="T54" s="27" t="s">
        <v>760</v>
      </c>
      <c r="U54" s="27" t="s">
        <v>161</v>
      </c>
      <c r="V54" s="27" t="s">
        <v>161</v>
      </c>
      <c r="X54" s="27" t="s">
        <v>84</v>
      </c>
      <c r="AA54" s="27" t="s">
        <v>141</v>
      </c>
      <c r="AX54" s="91"/>
      <c r="AZ54" s="77" t="s">
        <v>308</v>
      </c>
      <c r="BA54" s="91" t="s">
        <v>187</v>
      </c>
      <c r="BB54" s="27" t="s">
        <v>99</v>
      </c>
      <c r="BC54" s="27" t="s">
        <v>102</v>
      </c>
      <c r="BD54" s="27" t="s">
        <v>101</v>
      </c>
      <c r="BE54" s="27">
        <v>2015</v>
      </c>
      <c r="BG54" s="27" t="s">
        <v>267</v>
      </c>
      <c r="BH54" s="27" t="s">
        <v>751</v>
      </c>
      <c r="BI54" s="142">
        <f t="shared" si="6"/>
        <v>5.3758235385591622</v>
      </c>
      <c r="BN54" s="93" t="s">
        <v>143</v>
      </c>
      <c r="BO54" s="27">
        <v>4</v>
      </c>
      <c r="BP54" s="77" t="s">
        <v>191</v>
      </c>
      <c r="BQ54" s="95" t="s">
        <v>152</v>
      </c>
      <c r="BR54" s="50" t="s">
        <v>8</v>
      </c>
      <c r="BS54" s="27" t="s">
        <v>762</v>
      </c>
      <c r="BT54" s="77" t="s">
        <v>145</v>
      </c>
      <c r="BU54" s="94" t="s">
        <v>131</v>
      </c>
      <c r="BW54" s="27">
        <v>2015</v>
      </c>
      <c r="BX54" s="102" t="s">
        <v>119</v>
      </c>
      <c r="CV54" s="27" t="s">
        <v>172</v>
      </c>
      <c r="CX54" s="27" t="s">
        <v>157</v>
      </c>
      <c r="DB54" s="27" t="s">
        <v>752</v>
      </c>
      <c r="DC54" s="27">
        <v>4.95</v>
      </c>
      <c r="DD54" s="141">
        <f>'Column links and dropdown'!$AI$2/HLOOKUP(BW54,'Column links and dropdown'!$R$1:$AI$2,2)</f>
        <v>1.0860249572846792</v>
      </c>
    </row>
    <row r="55" spans="1:111" s="27" customFormat="1" x14ac:dyDescent="0.2">
      <c r="A55" s="27" t="s">
        <v>940</v>
      </c>
      <c r="B55" s="27" t="s">
        <v>893</v>
      </c>
      <c r="C55" s="27">
        <v>2017</v>
      </c>
      <c r="D55" s="27" t="s">
        <v>892</v>
      </c>
      <c r="E55" s="27" t="s">
        <v>801</v>
      </c>
      <c r="F55" s="120" t="s">
        <v>894</v>
      </c>
      <c r="G55" s="86" t="s">
        <v>939</v>
      </c>
      <c r="H55" s="27" t="s">
        <v>662</v>
      </c>
      <c r="I55" s="27" t="s">
        <v>715</v>
      </c>
      <c r="J55" s="27" t="s">
        <v>729</v>
      </c>
      <c r="K55" s="27" t="s">
        <v>646</v>
      </c>
      <c r="L55" s="27" t="s">
        <v>203</v>
      </c>
      <c r="M55" s="27" t="s">
        <v>882</v>
      </c>
      <c r="N55" s="27" t="s">
        <v>689</v>
      </c>
      <c r="O55" s="27" t="s">
        <v>85</v>
      </c>
      <c r="P55" s="27" t="s">
        <v>143</v>
      </c>
      <c r="Q55" s="27" t="s">
        <v>143</v>
      </c>
      <c r="R55" s="27" t="s">
        <v>231</v>
      </c>
      <c r="S55" s="27" t="s">
        <v>890</v>
      </c>
      <c r="T55" s="27" t="s">
        <v>891</v>
      </c>
      <c r="U55" s="27" t="s">
        <v>139</v>
      </c>
      <c r="V55" s="27" t="s">
        <v>90</v>
      </c>
      <c r="W55" s="27" t="s">
        <v>84</v>
      </c>
      <c r="X55" s="105">
        <v>51106</v>
      </c>
      <c r="Z55" s="27" t="s">
        <v>887</v>
      </c>
      <c r="AA55" s="27" t="s">
        <v>141</v>
      </c>
      <c r="AF55" s="27" t="s">
        <v>119</v>
      </c>
      <c r="AX55" s="91"/>
      <c r="AZ55" s="77" t="s">
        <v>235</v>
      </c>
      <c r="BA55" s="91" t="s">
        <v>165</v>
      </c>
      <c r="BB55" s="27" t="s">
        <v>99</v>
      </c>
      <c r="BC55" s="27" t="s">
        <v>189</v>
      </c>
      <c r="BD55" s="27" t="s">
        <v>196</v>
      </c>
      <c r="BE55" s="27" t="s">
        <v>883</v>
      </c>
      <c r="BG55" s="27" t="s">
        <v>264</v>
      </c>
      <c r="BH55" s="27" t="s">
        <v>888</v>
      </c>
      <c r="BI55" s="142">
        <f t="shared" si="6"/>
        <v>0.78193796924496894</v>
      </c>
      <c r="BJ55" s="27" t="s">
        <v>884</v>
      </c>
      <c r="BN55" s="93" t="s">
        <v>233</v>
      </c>
      <c r="BO55" s="27">
        <v>1</v>
      </c>
      <c r="BP55" s="77" t="s">
        <v>191</v>
      </c>
      <c r="BQ55" s="95" t="s">
        <v>637</v>
      </c>
      <c r="BR55" s="50" t="s">
        <v>8</v>
      </c>
      <c r="BT55" s="77" t="s">
        <v>170</v>
      </c>
      <c r="BU55" s="94" t="s">
        <v>131</v>
      </c>
      <c r="BW55" s="27">
        <v>2015</v>
      </c>
      <c r="BX55" s="102" t="s">
        <v>119</v>
      </c>
      <c r="CS55" s="27" t="s">
        <v>885</v>
      </c>
      <c r="CV55" s="27" t="s">
        <v>172</v>
      </c>
      <c r="CX55" s="27" t="s">
        <v>133</v>
      </c>
      <c r="CY55" s="27" t="s">
        <v>886</v>
      </c>
      <c r="DB55" s="27" t="s">
        <v>889</v>
      </c>
      <c r="DC55" s="27">
        <v>0.72</v>
      </c>
      <c r="DD55" s="141">
        <f>'Column links and dropdown'!$AI$2/HLOOKUP(BW55,'Column links and dropdown'!$R$1:$AI$2,2)</f>
        <v>1.0860249572846792</v>
      </c>
    </row>
    <row r="56" spans="1:111" s="27" customFormat="1" x14ac:dyDescent="0.2">
      <c r="M56" s="27" t="s">
        <v>913</v>
      </c>
      <c r="AX56" s="91"/>
      <c r="AZ56" s="77"/>
      <c r="BA56" s="91"/>
      <c r="BN56" s="93"/>
      <c r="BP56" s="77"/>
      <c r="BQ56" s="95"/>
      <c r="BR56" s="50"/>
      <c r="BT56" s="77"/>
      <c r="BU56" s="94"/>
      <c r="BX56" s="102"/>
    </row>
    <row r="57" spans="1:111" s="27" customFormat="1" x14ac:dyDescent="0.2">
      <c r="AX57" s="91"/>
      <c r="AZ57" s="77"/>
      <c r="BA57" s="91"/>
      <c r="BN57" s="93"/>
      <c r="BP57" s="77"/>
      <c r="BQ57" s="95"/>
      <c r="BR57" s="50"/>
      <c r="BT57" s="77"/>
      <c r="BU57" s="94"/>
      <c r="BX57" s="102"/>
    </row>
    <row r="58" spans="1:111" s="27" customFormat="1" x14ac:dyDescent="0.2">
      <c r="AX58" s="91"/>
      <c r="AZ58" s="77"/>
      <c r="BA58" s="91"/>
      <c r="BN58" s="93"/>
      <c r="BP58" s="77"/>
      <c r="BQ58" s="95"/>
      <c r="BR58" s="50"/>
      <c r="BT58" s="77"/>
      <c r="BU58" s="94"/>
      <c r="BX58" s="102"/>
    </row>
    <row r="59" spans="1:111" s="27" customFormat="1" x14ac:dyDescent="0.2">
      <c r="AX59" s="91"/>
      <c r="AZ59" s="77"/>
      <c r="BA59" s="91"/>
      <c r="BN59" s="93"/>
      <c r="BP59" s="77"/>
      <c r="BQ59" s="95"/>
      <c r="BR59" s="50"/>
      <c r="BT59" s="77"/>
      <c r="BU59" s="94"/>
      <c r="BX59" s="102"/>
    </row>
    <row r="60" spans="1:111" s="27" customFormat="1" x14ac:dyDescent="0.2">
      <c r="AX60" s="91"/>
      <c r="AZ60" s="77"/>
      <c r="BA60" s="91"/>
      <c r="BN60" s="93"/>
      <c r="BP60" s="77"/>
      <c r="BQ60" s="95"/>
      <c r="BR60" s="50"/>
      <c r="BT60" s="77"/>
      <c r="BU60" s="94"/>
      <c r="BX60" s="102"/>
    </row>
    <row r="61" spans="1:111" s="27" customFormat="1" x14ac:dyDescent="0.2">
      <c r="AX61" s="91"/>
      <c r="AZ61" s="77"/>
      <c r="BA61" s="91"/>
      <c r="BN61" s="93"/>
      <c r="BP61" s="77"/>
      <c r="BQ61" s="95"/>
      <c r="BR61" s="50"/>
      <c r="BT61" s="77"/>
      <c r="BU61" s="94"/>
      <c r="BX61" s="102"/>
    </row>
    <row r="62" spans="1:111" s="27" customFormat="1" x14ac:dyDescent="0.2">
      <c r="AX62" s="91"/>
      <c r="AZ62" s="77"/>
      <c r="BA62" s="91"/>
      <c r="BN62" s="93"/>
      <c r="BP62" s="77"/>
      <c r="BQ62" s="95"/>
      <c r="BR62" s="50"/>
      <c r="BT62" s="77"/>
      <c r="BU62" s="94"/>
      <c r="BX62" s="102"/>
    </row>
    <row r="63" spans="1:111" s="27" customFormat="1" x14ac:dyDescent="0.2">
      <c r="AX63" s="91"/>
      <c r="AZ63" s="77"/>
      <c r="BA63" s="91"/>
      <c r="BN63" s="93"/>
      <c r="BP63" s="77"/>
      <c r="BQ63" s="95"/>
      <c r="BR63" s="50"/>
      <c r="BT63" s="77"/>
      <c r="BU63" s="94"/>
      <c r="BX63" s="102"/>
    </row>
    <row r="64" spans="1:111" s="27" customFormat="1" x14ac:dyDescent="0.2">
      <c r="AX64" s="91"/>
      <c r="AZ64" s="77"/>
      <c r="BA64" s="91"/>
      <c r="BN64" s="93"/>
      <c r="BP64" s="77"/>
      <c r="BQ64" s="95"/>
      <c r="BR64" s="50"/>
      <c r="BT64" s="77"/>
      <c r="BU64" s="94"/>
      <c r="BX64" s="102"/>
    </row>
    <row r="65" spans="50:76" s="27" customFormat="1" x14ac:dyDescent="0.2">
      <c r="AX65" s="91"/>
      <c r="AZ65" s="77"/>
      <c r="BA65" s="91"/>
      <c r="BN65" s="93"/>
      <c r="BP65" s="77"/>
      <c r="BQ65" s="95"/>
      <c r="BR65" s="50"/>
      <c r="BT65" s="77"/>
      <c r="BU65" s="94"/>
      <c r="BX65" s="102"/>
    </row>
    <row r="66" spans="50:76" s="27" customFormat="1" x14ac:dyDescent="0.2">
      <c r="AX66" s="91"/>
      <c r="AZ66" s="77"/>
      <c r="BA66" s="91"/>
      <c r="BN66" s="93"/>
      <c r="BP66" s="77"/>
      <c r="BQ66" s="95"/>
      <c r="BR66" s="50"/>
      <c r="BT66" s="77"/>
      <c r="BU66" s="94"/>
      <c r="BX66" s="102"/>
    </row>
    <row r="67" spans="50:76" s="27" customFormat="1" x14ac:dyDescent="0.2">
      <c r="AX67" s="91"/>
      <c r="AZ67" s="77"/>
      <c r="BA67" s="91"/>
      <c r="BN67" s="93"/>
      <c r="BP67" s="77"/>
      <c r="BQ67" s="95"/>
      <c r="BR67" s="50"/>
      <c r="BT67" s="77"/>
      <c r="BU67" s="94"/>
      <c r="BX67" s="102"/>
    </row>
    <row r="68" spans="50:76" s="27" customFormat="1" x14ac:dyDescent="0.2">
      <c r="AX68" s="91"/>
      <c r="AZ68" s="77"/>
      <c r="BA68" s="91"/>
      <c r="BN68" s="93"/>
      <c r="BP68" s="77"/>
      <c r="BQ68" s="95"/>
      <c r="BR68" s="50"/>
      <c r="BT68" s="77"/>
      <c r="BU68" s="94"/>
      <c r="BX68" s="102"/>
    </row>
    <row r="69" spans="50:76" s="27" customFormat="1" x14ac:dyDescent="0.2">
      <c r="AX69" s="91"/>
      <c r="AZ69" s="77"/>
      <c r="BA69" s="91"/>
      <c r="BN69" s="93"/>
      <c r="BP69" s="77"/>
      <c r="BQ69" s="95"/>
      <c r="BR69" s="50"/>
      <c r="BT69" s="77"/>
      <c r="BU69" s="94"/>
      <c r="BX69" s="102"/>
    </row>
    <row r="70" spans="50:76" s="27" customFormat="1" x14ac:dyDescent="0.2">
      <c r="AX70" s="91"/>
      <c r="AZ70" s="77"/>
      <c r="BA70" s="91"/>
      <c r="BN70" s="93"/>
      <c r="BP70" s="77"/>
      <c r="BQ70" s="95"/>
      <c r="BR70" s="50"/>
      <c r="BT70" s="77"/>
      <c r="BU70" s="94"/>
      <c r="BX70" s="102"/>
    </row>
    <row r="71" spans="50:76" s="27" customFormat="1" x14ac:dyDescent="0.2">
      <c r="AX71" s="91"/>
      <c r="AZ71" s="77"/>
      <c r="BA71" s="91"/>
      <c r="BN71" s="93"/>
      <c r="BP71" s="77"/>
      <c r="BQ71" s="95"/>
      <c r="BR71" s="50"/>
      <c r="BT71" s="77"/>
      <c r="BU71" s="94"/>
      <c r="BX71" s="102"/>
    </row>
    <row r="72" spans="50:76" s="27" customFormat="1" x14ac:dyDescent="0.2">
      <c r="AX72" s="91"/>
      <c r="AZ72" s="77"/>
      <c r="BA72" s="91"/>
      <c r="BN72" s="93"/>
      <c r="BP72" s="77"/>
      <c r="BQ72" s="95"/>
      <c r="BR72" s="50"/>
      <c r="BT72" s="77"/>
      <c r="BU72" s="94"/>
      <c r="BX72" s="102"/>
    </row>
    <row r="73" spans="50:76" s="27" customFormat="1" x14ac:dyDescent="0.2">
      <c r="AX73" s="91"/>
      <c r="AZ73" s="77"/>
      <c r="BA73" s="91"/>
      <c r="BN73" s="93"/>
      <c r="BP73" s="77"/>
      <c r="BQ73" s="95"/>
      <c r="BR73" s="50"/>
      <c r="BT73" s="77"/>
      <c r="BU73" s="94"/>
      <c r="BX73" s="102"/>
    </row>
    <row r="74" spans="50:76" s="27" customFormat="1" x14ac:dyDescent="0.2">
      <c r="AX74" s="91"/>
      <c r="AZ74" s="77"/>
      <c r="BA74" s="91"/>
      <c r="BN74" s="93"/>
      <c r="BP74" s="77"/>
      <c r="BQ74" s="95"/>
      <c r="BR74" s="50"/>
      <c r="BT74" s="77"/>
      <c r="BU74" s="94"/>
      <c r="BX74" s="102"/>
    </row>
    <row r="75" spans="50:76" s="27" customFormat="1" x14ac:dyDescent="0.2">
      <c r="AX75" s="91"/>
      <c r="AZ75" s="77"/>
      <c r="BA75" s="91"/>
      <c r="BN75" s="93"/>
      <c r="BP75" s="77"/>
      <c r="BQ75" s="95"/>
      <c r="BR75" s="50"/>
      <c r="BT75" s="77"/>
      <c r="BU75" s="94"/>
      <c r="BX75" s="102"/>
    </row>
    <row r="76" spans="50:76" s="27" customFormat="1" x14ac:dyDescent="0.2">
      <c r="AX76" s="91"/>
      <c r="AZ76" s="77"/>
      <c r="BA76" s="91"/>
      <c r="BN76" s="93"/>
      <c r="BP76" s="77"/>
      <c r="BQ76" s="95"/>
      <c r="BR76" s="50"/>
      <c r="BT76" s="77"/>
      <c r="BU76" s="94"/>
      <c r="BX76" s="102"/>
    </row>
    <row r="77" spans="50:76" s="27" customFormat="1" x14ac:dyDescent="0.2">
      <c r="AX77" s="91"/>
      <c r="AZ77" s="77"/>
      <c r="BA77" s="91"/>
      <c r="BN77" s="93"/>
      <c r="BP77" s="77"/>
      <c r="BQ77" s="95"/>
      <c r="BR77" s="50"/>
      <c r="BT77" s="77"/>
      <c r="BU77" s="94"/>
      <c r="BX77" s="102"/>
    </row>
    <row r="78" spans="50:76" s="27" customFormat="1" x14ac:dyDescent="0.2">
      <c r="AX78" s="91"/>
      <c r="AZ78" s="77"/>
      <c r="BA78" s="91"/>
      <c r="BN78" s="93"/>
      <c r="BP78" s="77"/>
      <c r="BQ78" s="95"/>
      <c r="BR78" s="50"/>
      <c r="BT78" s="77"/>
      <c r="BU78" s="94"/>
      <c r="BX78" s="102"/>
    </row>
    <row r="79" spans="50:76" s="27" customFormat="1" x14ac:dyDescent="0.2">
      <c r="AX79" s="91"/>
      <c r="AZ79" s="77"/>
      <c r="BA79" s="91"/>
      <c r="BN79" s="93"/>
      <c r="BP79" s="77"/>
      <c r="BQ79" s="95"/>
      <c r="BR79" s="50"/>
      <c r="BT79" s="77"/>
      <c r="BU79" s="94"/>
      <c r="BX79" s="102"/>
    </row>
    <row r="80" spans="50:76" s="27" customFormat="1" x14ac:dyDescent="0.2">
      <c r="AX80" s="91"/>
      <c r="AZ80" s="77"/>
      <c r="BA80" s="91"/>
      <c r="BN80" s="93"/>
      <c r="BP80" s="77"/>
      <c r="BQ80" s="95"/>
      <c r="BR80" s="50"/>
      <c r="BT80" s="77"/>
      <c r="BU80" s="94"/>
      <c r="BX80" s="102"/>
    </row>
    <row r="81" spans="17:76" s="27" customFormat="1" x14ac:dyDescent="0.2">
      <c r="AX81" s="91"/>
      <c r="AZ81" s="77"/>
      <c r="BA81" s="91"/>
      <c r="BN81" s="93"/>
      <c r="BP81" s="77"/>
      <c r="BQ81" s="95"/>
      <c r="BR81" s="50"/>
      <c r="BT81" s="77"/>
      <c r="BU81" s="94"/>
      <c r="BX81" s="102"/>
    </row>
    <row r="82" spans="17:76" s="27" customFormat="1" x14ac:dyDescent="0.2">
      <c r="AX82" s="91"/>
      <c r="AZ82" s="77"/>
      <c r="BA82" s="91"/>
      <c r="BN82" s="93"/>
      <c r="BP82" s="77"/>
      <c r="BQ82" s="95"/>
      <c r="BR82" s="50"/>
      <c r="BT82" s="77"/>
      <c r="BU82" s="94"/>
      <c r="BX82" s="102"/>
    </row>
    <row r="83" spans="17:76" s="27" customFormat="1" x14ac:dyDescent="0.2">
      <c r="AX83" s="91"/>
      <c r="AZ83" s="77"/>
      <c r="BA83" s="91"/>
      <c r="BN83" s="93"/>
      <c r="BP83" s="77"/>
      <c r="BQ83" s="95"/>
      <c r="BR83" s="50"/>
      <c r="BT83" s="77"/>
      <c r="BU83" s="94"/>
      <c r="BX83" s="102"/>
    </row>
    <row r="84" spans="17:76" s="27" customFormat="1" x14ac:dyDescent="0.2">
      <c r="AX84" s="91"/>
      <c r="AZ84" s="77"/>
      <c r="BA84" s="91"/>
      <c r="BN84" s="93"/>
      <c r="BP84" s="77"/>
      <c r="BQ84" s="95"/>
      <c r="BR84" s="50"/>
      <c r="BT84" s="77"/>
      <c r="BU84" s="94"/>
      <c r="BX84" s="102"/>
    </row>
    <row r="85" spans="17:76" s="27" customFormat="1" x14ac:dyDescent="0.2">
      <c r="AX85" s="91"/>
      <c r="AZ85" s="77"/>
      <c r="BA85" s="91"/>
      <c r="BN85" s="93"/>
      <c r="BP85" s="77"/>
      <c r="BQ85" s="95"/>
      <c r="BR85" s="50"/>
      <c r="BT85" s="77"/>
      <c r="BU85" s="94"/>
      <c r="BX85" s="102"/>
    </row>
    <row r="86" spans="17:76" s="27" customFormat="1" x14ac:dyDescent="0.2">
      <c r="AX86" s="91"/>
      <c r="AZ86" s="77"/>
      <c r="BA86" s="91"/>
      <c r="BN86" s="93"/>
      <c r="BP86" s="77"/>
      <c r="BQ86" s="95"/>
      <c r="BR86" s="50"/>
      <c r="BT86" s="77"/>
      <c r="BU86" s="94"/>
      <c r="BX86" s="102"/>
    </row>
    <row r="87" spans="17:76" s="27" customFormat="1" x14ac:dyDescent="0.2">
      <c r="AX87" s="91"/>
      <c r="AZ87" s="77"/>
      <c r="BA87" s="91"/>
      <c r="BN87" s="93"/>
      <c r="BP87" s="77"/>
      <c r="BQ87" s="95"/>
      <c r="BR87" s="50"/>
      <c r="BT87" s="77"/>
      <c r="BU87" s="94"/>
      <c r="BX87" s="102"/>
    </row>
    <row r="88" spans="17:76" s="27" customFormat="1" x14ac:dyDescent="0.2">
      <c r="AX88" s="91"/>
      <c r="AZ88" s="77"/>
      <c r="BA88" s="91"/>
      <c r="BN88" s="93"/>
      <c r="BP88" s="77"/>
      <c r="BQ88" s="95"/>
      <c r="BR88" s="50"/>
      <c r="BT88" s="77"/>
      <c r="BU88" s="94"/>
      <c r="BX88" s="102"/>
    </row>
    <row r="89" spans="17:76" s="27" customFormat="1" x14ac:dyDescent="0.2">
      <c r="AX89" s="91"/>
      <c r="AZ89" s="77"/>
      <c r="BA89" s="91"/>
      <c r="BN89" s="93"/>
      <c r="BP89" s="77"/>
      <c r="BQ89" s="95"/>
      <c r="BR89" s="50"/>
      <c r="BT89" s="77"/>
      <c r="BU89" s="94"/>
      <c r="BX89" s="102"/>
    </row>
    <row r="90" spans="17:76" s="27" customFormat="1" x14ac:dyDescent="0.2">
      <c r="AX90" s="91"/>
      <c r="AZ90" s="77"/>
      <c r="BA90" s="91"/>
      <c r="BN90" s="93"/>
      <c r="BP90" s="77"/>
      <c r="BQ90" s="95"/>
      <c r="BR90" s="50"/>
      <c r="BT90" s="77"/>
      <c r="BU90" s="94"/>
      <c r="BX90" s="102"/>
    </row>
    <row r="91" spans="17:76" s="27" customFormat="1" x14ac:dyDescent="0.2">
      <c r="AX91" s="91"/>
      <c r="AZ91" s="77"/>
      <c r="BA91" s="91"/>
      <c r="BN91" s="93"/>
      <c r="BP91" s="77"/>
      <c r="BQ91" s="95"/>
      <c r="BR91" s="50"/>
      <c r="BT91" s="77"/>
      <c r="BU91" s="94"/>
      <c r="BX91" s="102"/>
    </row>
    <row r="92" spans="17:76" s="27" customFormat="1" x14ac:dyDescent="0.2">
      <c r="AX92" s="91"/>
      <c r="AZ92" s="77"/>
      <c r="BA92" s="91"/>
      <c r="BN92" s="93"/>
      <c r="BP92" s="77"/>
      <c r="BQ92" s="95"/>
      <c r="BR92" s="50"/>
      <c r="BT92" s="77"/>
      <c r="BU92" s="94"/>
      <c r="BX92" s="102"/>
    </row>
    <row r="93" spans="17:76" s="27" customFormat="1" x14ac:dyDescent="0.2">
      <c r="AX93" s="91"/>
      <c r="AZ93" s="77"/>
      <c r="BA93" s="91"/>
      <c r="BN93" s="93"/>
      <c r="BP93" s="77"/>
      <c r="BQ93" s="95"/>
      <c r="BR93" s="50"/>
      <c r="BT93" s="77"/>
      <c r="BU93" s="94"/>
      <c r="BX93" s="102"/>
    </row>
    <row r="94" spans="17:76" s="27" customFormat="1" x14ac:dyDescent="0.2">
      <c r="AX94" s="91"/>
      <c r="AZ94" s="77"/>
      <c r="BA94" s="91"/>
      <c r="BN94" s="93"/>
      <c r="BP94" s="77"/>
      <c r="BQ94" s="95"/>
      <c r="BR94" s="50"/>
      <c r="BT94" s="77"/>
      <c r="BU94" s="94"/>
      <c r="BX94" s="102"/>
    </row>
    <row r="95" spans="17:76" s="27" customFormat="1" x14ac:dyDescent="0.2">
      <c r="AX95" s="91"/>
      <c r="AZ95" s="77"/>
      <c r="BA95" s="91"/>
      <c r="BN95" s="93"/>
      <c r="BP95" s="77"/>
      <c r="BQ95" s="95"/>
      <c r="BR95" s="50"/>
      <c r="BT95" s="77"/>
      <c r="BU95" s="94"/>
      <c r="BX95" s="102"/>
    </row>
    <row r="96" spans="17:76" x14ac:dyDescent="0.2">
      <c r="Q96" s="27"/>
      <c r="AX96" s="18"/>
      <c r="AZ96" s="77"/>
      <c r="BA96" s="18"/>
      <c r="BC96" s="27"/>
      <c r="BN96" s="24"/>
      <c r="BP96" s="19"/>
      <c r="BQ96" s="21"/>
      <c r="BR96" s="50"/>
      <c r="BT96" s="19"/>
      <c r="BU96" s="96"/>
      <c r="BX96" s="30"/>
    </row>
    <row r="97" spans="17:76" x14ac:dyDescent="0.2">
      <c r="Q97" s="27"/>
      <c r="AX97" s="18"/>
      <c r="AZ97" s="77"/>
      <c r="BA97" s="18"/>
      <c r="BC97" s="27"/>
      <c r="BN97" s="24"/>
      <c r="BP97" s="19"/>
      <c r="BQ97" s="21"/>
      <c r="BR97" s="50"/>
      <c r="BT97" s="19"/>
      <c r="BU97" s="96"/>
      <c r="BX97" s="30"/>
    </row>
    <row r="98" spans="17:76" x14ac:dyDescent="0.2">
      <c r="Q98" s="27"/>
      <c r="AX98" s="18"/>
      <c r="AZ98" s="77"/>
      <c r="BA98" s="18"/>
      <c r="BC98" s="27"/>
      <c r="BN98" s="24"/>
      <c r="BP98" s="19"/>
      <c r="BQ98" s="21"/>
      <c r="BR98" s="50"/>
      <c r="BT98" s="19"/>
      <c r="BU98" s="96"/>
      <c r="BX98" s="30"/>
    </row>
    <row r="99" spans="17:76" x14ac:dyDescent="0.2">
      <c r="Q99" s="27"/>
      <c r="AX99" s="18"/>
      <c r="AZ99" s="77"/>
      <c r="BA99" s="18"/>
      <c r="BC99" s="27"/>
      <c r="BN99" s="24"/>
      <c r="BP99" s="19"/>
      <c r="BQ99" s="21"/>
      <c r="BR99" s="50"/>
      <c r="BT99" s="19"/>
      <c r="BU99" s="96"/>
      <c r="BX99" s="30"/>
    </row>
    <row r="100" spans="17:76" x14ac:dyDescent="0.2">
      <c r="Q100" s="27"/>
      <c r="AX100" s="18"/>
      <c r="AZ100" s="77"/>
      <c r="BA100" s="18"/>
      <c r="BC100" s="27"/>
      <c r="BN100" s="24"/>
      <c r="BP100" s="19"/>
      <c r="BQ100" s="21"/>
      <c r="BR100" s="50"/>
      <c r="BT100" s="19"/>
      <c r="BU100" s="96"/>
      <c r="BX100" s="30"/>
    </row>
    <row r="101" spans="17:76" x14ac:dyDescent="0.2">
      <c r="Q101" s="27"/>
      <c r="AX101" s="18"/>
      <c r="AZ101" s="77"/>
      <c r="BA101" s="18"/>
      <c r="BC101" s="27"/>
      <c r="BN101" s="24"/>
      <c r="BP101" s="19"/>
      <c r="BQ101" s="21"/>
      <c r="BR101" s="50"/>
      <c r="BT101" s="19"/>
      <c r="BU101" s="96"/>
      <c r="BX101" s="30"/>
    </row>
    <row r="102" spans="17:76" x14ac:dyDescent="0.2">
      <c r="Q102" s="27"/>
      <c r="AX102" s="18"/>
      <c r="AZ102" s="77"/>
      <c r="BA102" s="18"/>
      <c r="BC102" s="27"/>
      <c r="BN102" s="24"/>
      <c r="BP102" s="19"/>
      <c r="BQ102" s="21"/>
      <c r="BR102" s="50"/>
      <c r="BT102" s="19"/>
      <c r="BU102" s="96"/>
      <c r="BX102" s="30"/>
    </row>
    <row r="103" spans="17:76" x14ac:dyDescent="0.2">
      <c r="Q103" s="27"/>
      <c r="AX103" s="18"/>
      <c r="AZ103" s="77"/>
      <c r="BA103" s="18"/>
      <c r="BC103" s="27"/>
      <c r="BN103" s="24"/>
      <c r="BP103" s="19"/>
      <c r="BQ103" s="21"/>
      <c r="BR103" s="50"/>
      <c r="BT103" s="19"/>
      <c r="BU103" s="96"/>
      <c r="BX103" s="30"/>
    </row>
    <row r="104" spans="17:76" x14ac:dyDescent="0.2">
      <c r="Q104" s="27"/>
      <c r="AX104" s="18"/>
      <c r="AZ104" s="77"/>
      <c r="BA104" s="18"/>
      <c r="BC104" s="27"/>
      <c r="BN104" s="24"/>
      <c r="BP104" s="19"/>
      <c r="BQ104" s="21"/>
      <c r="BR104" s="50"/>
      <c r="BT104" s="19"/>
      <c r="BU104" s="96"/>
      <c r="BX104" s="30"/>
    </row>
    <row r="105" spans="17:76" x14ac:dyDescent="0.2">
      <c r="Q105" s="27"/>
      <c r="AX105" s="18"/>
      <c r="AZ105" s="77"/>
      <c r="BA105" s="18"/>
      <c r="BC105" s="27"/>
      <c r="BN105" s="24"/>
      <c r="BP105" s="19"/>
      <c r="BQ105" s="21"/>
      <c r="BR105" s="50"/>
      <c r="BT105" s="19"/>
      <c r="BU105" s="96"/>
      <c r="BX105" s="30"/>
    </row>
    <row r="106" spans="17:76" x14ac:dyDescent="0.2">
      <c r="Q106" s="27"/>
      <c r="AX106" s="18"/>
      <c r="AZ106" s="77"/>
      <c r="BA106" s="18"/>
      <c r="BC106" s="27"/>
      <c r="BN106" s="24"/>
      <c r="BP106" s="19"/>
      <c r="BQ106" s="21"/>
      <c r="BR106" s="50"/>
      <c r="BT106" s="19"/>
      <c r="BU106" s="96"/>
      <c r="BX106" s="30"/>
    </row>
    <row r="107" spans="17:76" x14ac:dyDescent="0.2">
      <c r="Q107" s="27"/>
      <c r="AX107" s="18"/>
      <c r="AZ107" s="77"/>
      <c r="BA107" s="18"/>
      <c r="BC107" s="27"/>
      <c r="BN107" s="24"/>
      <c r="BP107" s="19"/>
      <c r="BQ107" s="21"/>
      <c r="BR107" s="50"/>
      <c r="BT107" s="19"/>
      <c r="BU107" s="96"/>
      <c r="BX107" s="30"/>
    </row>
    <row r="108" spans="17:76" x14ac:dyDescent="0.2">
      <c r="Q108" s="27"/>
      <c r="AX108" s="18"/>
      <c r="AZ108" s="77"/>
      <c r="BA108" s="18"/>
      <c r="BC108" s="27"/>
      <c r="BN108" s="24"/>
      <c r="BP108" s="19"/>
      <c r="BQ108" s="21"/>
      <c r="BR108" s="50"/>
      <c r="BT108" s="19"/>
      <c r="BU108" s="96"/>
      <c r="BX108" s="30"/>
    </row>
    <row r="109" spans="17:76" x14ac:dyDescent="0.2">
      <c r="Q109" s="27"/>
      <c r="AX109" s="18"/>
      <c r="AZ109" s="77"/>
      <c r="BA109" s="18"/>
      <c r="BC109" s="27"/>
      <c r="BN109" s="24"/>
      <c r="BP109" s="19"/>
      <c r="BQ109" s="21"/>
      <c r="BR109" s="50"/>
      <c r="BT109" s="19"/>
      <c r="BU109" s="96"/>
      <c r="BX109" s="30"/>
    </row>
    <row r="110" spans="17:76" x14ac:dyDescent="0.2">
      <c r="Q110" s="27"/>
      <c r="AX110" s="18"/>
      <c r="AZ110" s="77"/>
      <c r="BA110" s="18"/>
      <c r="BC110" s="27"/>
      <c r="BN110" s="24"/>
      <c r="BP110" s="19"/>
      <c r="BQ110" s="21"/>
      <c r="BR110" s="50"/>
      <c r="BT110" s="19"/>
      <c r="BU110" s="96"/>
      <c r="BX110" s="30"/>
    </row>
    <row r="111" spans="17:76" x14ac:dyDescent="0.2">
      <c r="Q111" s="27"/>
      <c r="AX111" s="18"/>
      <c r="AZ111" s="77"/>
      <c r="BA111" s="18"/>
      <c r="BC111" s="27"/>
      <c r="BN111" s="24"/>
      <c r="BP111" s="19"/>
      <c r="BQ111" s="21"/>
      <c r="BR111" s="50"/>
      <c r="BT111" s="19"/>
      <c r="BU111" s="96"/>
      <c r="BX111" s="30"/>
    </row>
    <row r="112" spans="17:76" x14ac:dyDescent="0.2">
      <c r="Q112" s="27"/>
      <c r="AX112" s="18"/>
      <c r="AZ112" s="77"/>
      <c r="BA112" s="18"/>
      <c r="BC112" s="27"/>
      <c r="BN112" s="24"/>
      <c r="BP112" s="19"/>
      <c r="BQ112" s="21"/>
      <c r="BR112" s="50"/>
      <c r="BT112" s="19"/>
      <c r="BU112" s="96"/>
      <c r="BX112" s="30"/>
    </row>
    <row r="113" spans="17:76" x14ac:dyDescent="0.2">
      <c r="Q113" s="27"/>
      <c r="AX113" s="18"/>
      <c r="AZ113" s="77"/>
      <c r="BA113" s="18"/>
      <c r="BC113" s="27"/>
      <c r="BN113" s="24"/>
      <c r="BP113" s="19"/>
      <c r="BQ113" s="21"/>
      <c r="BR113" s="50"/>
      <c r="BT113" s="19"/>
      <c r="BU113" s="96"/>
      <c r="BX113" s="30"/>
    </row>
    <row r="114" spans="17:76" x14ac:dyDescent="0.2">
      <c r="Q114" s="27"/>
      <c r="AX114" s="18"/>
      <c r="AZ114" s="77"/>
      <c r="BA114" s="18"/>
      <c r="BC114" s="27"/>
      <c r="BN114" s="24"/>
      <c r="BP114" s="19"/>
      <c r="BQ114" s="21"/>
      <c r="BR114" s="50"/>
      <c r="BT114" s="19"/>
      <c r="BU114" s="96"/>
      <c r="BX114" s="30"/>
    </row>
    <row r="115" spans="17:76" x14ac:dyDescent="0.2">
      <c r="Q115" s="27"/>
      <c r="AX115" s="18"/>
      <c r="AZ115" s="77"/>
      <c r="BA115" s="18"/>
      <c r="BC115" s="27"/>
      <c r="BN115" s="24"/>
      <c r="BP115" s="19"/>
      <c r="BQ115" s="21"/>
      <c r="BR115" s="50"/>
      <c r="BT115" s="19"/>
      <c r="BU115" s="96"/>
      <c r="BX115" s="30"/>
    </row>
    <row r="116" spans="17:76" x14ac:dyDescent="0.2">
      <c r="Q116" s="27"/>
      <c r="AX116" s="18"/>
      <c r="AZ116" s="77"/>
      <c r="BA116" s="18"/>
      <c r="BC116" s="27"/>
      <c r="BN116" s="24"/>
      <c r="BP116" s="19"/>
      <c r="BQ116" s="21"/>
      <c r="BR116" s="50"/>
      <c r="BT116" s="19"/>
      <c r="BU116" s="96"/>
      <c r="BX116" s="30"/>
    </row>
    <row r="117" spans="17:76" x14ac:dyDescent="0.2">
      <c r="Q117" s="27"/>
      <c r="AX117" s="18"/>
      <c r="AZ117" s="77"/>
      <c r="BA117" s="18"/>
      <c r="BC117" s="27"/>
      <c r="BN117" s="24"/>
      <c r="BP117" s="19"/>
      <c r="BQ117" s="21"/>
      <c r="BR117" s="50"/>
      <c r="BT117" s="19"/>
      <c r="BU117" s="96"/>
      <c r="BX117" s="30"/>
    </row>
    <row r="118" spans="17:76" x14ac:dyDescent="0.2">
      <c r="Q118" s="27"/>
      <c r="AX118" s="18"/>
      <c r="AZ118" s="77"/>
      <c r="BA118" s="18"/>
      <c r="BC118" s="27"/>
      <c r="BN118" s="24"/>
      <c r="BP118" s="19"/>
      <c r="BQ118" s="21"/>
      <c r="BR118" s="50"/>
      <c r="BT118" s="19"/>
      <c r="BU118" s="96"/>
      <c r="BX118" s="30"/>
    </row>
    <row r="119" spans="17:76" x14ac:dyDescent="0.2">
      <c r="Q119" s="27"/>
      <c r="AX119" s="18"/>
      <c r="AZ119" s="77"/>
      <c r="BA119" s="18"/>
      <c r="BC119" s="27"/>
      <c r="BN119" s="24"/>
      <c r="BP119" s="19"/>
      <c r="BQ119" s="21"/>
      <c r="BR119" s="50"/>
      <c r="BT119" s="19"/>
      <c r="BU119" s="96"/>
      <c r="BX119" s="30"/>
    </row>
    <row r="120" spans="17:76" x14ac:dyDescent="0.2">
      <c r="Q120" s="27"/>
      <c r="AX120" s="18"/>
      <c r="AZ120" s="77"/>
      <c r="BA120" s="18"/>
      <c r="BC120" s="27"/>
      <c r="BN120" s="24"/>
      <c r="BP120" s="19"/>
      <c r="BQ120" s="21"/>
      <c r="BR120" s="50"/>
      <c r="BT120" s="19"/>
      <c r="BU120" s="96"/>
      <c r="BX120" s="30"/>
    </row>
    <row r="121" spans="17:76" x14ac:dyDescent="0.2">
      <c r="Q121" s="27"/>
      <c r="AX121" s="18"/>
      <c r="AZ121" s="77"/>
      <c r="BA121" s="18"/>
      <c r="BC121" s="27"/>
      <c r="BN121" s="24"/>
      <c r="BP121" s="19"/>
      <c r="BQ121" s="21"/>
      <c r="BR121" s="50"/>
      <c r="BT121" s="19"/>
      <c r="BU121" s="96"/>
      <c r="BX121" s="30"/>
    </row>
    <row r="122" spans="17:76" x14ac:dyDescent="0.2">
      <c r="Q122" s="27"/>
      <c r="AX122" s="18"/>
      <c r="AZ122" s="77"/>
      <c r="BA122" s="18"/>
      <c r="BC122" s="27"/>
      <c r="BN122" s="24"/>
      <c r="BP122" s="19"/>
      <c r="BQ122" s="21"/>
      <c r="BR122" s="50"/>
      <c r="BT122" s="19"/>
      <c r="BU122" s="96"/>
      <c r="BX122" s="30"/>
    </row>
    <row r="123" spans="17:76" x14ac:dyDescent="0.2">
      <c r="Q123" s="27"/>
      <c r="AX123" s="18"/>
      <c r="AZ123" s="77"/>
      <c r="BA123" s="18"/>
      <c r="BC123" s="27"/>
      <c r="BN123" s="24"/>
      <c r="BP123" s="19"/>
      <c r="BQ123" s="21"/>
      <c r="BR123" s="50"/>
      <c r="BT123" s="19"/>
      <c r="BU123" s="96"/>
      <c r="BX123" s="30"/>
    </row>
    <row r="124" spans="17:76" x14ac:dyDescent="0.2">
      <c r="Q124" s="27"/>
      <c r="AX124" s="18"/>
      <c r="AZ124" s="77"/>
      <c r="BA124" s="18"/>
      <c r="BC124" s="27"/>
      <c r="BN124" s="24"/>
      <c r="BP124" s="19"/>
      <c r="BQ124" s="21"/>
      <c r="BR124" s="50"/>
      <c r="BT124" s="19"/>
      <c r="BU124" s="96"/>
      <c r="BX124" s="30"/>
    </row>
    <row r="125" spans="17:76" x14ac:dyDescent="0.2">
      <c r="Q125" s="27"/>
      <c r="AX125" s="18"/>
      <c r="AZ125" s="77"/>
      <c r="BA125" s="18"/>
      <c r="BC125" s="27"/>
      <c r="BN125" s="24"/>
      <c r="BP125" s="19"/>
      <c r="BQ125" s="21"/>
      <c r="BR125" s="50"/>
      <c r="BT125" s="19"/>
      <c r="BU125" s="96"/>
      <c r="BX125" s="30"/>
    </row>
    <row r="126" spans="17:76" x14ac:dyDescent="0.2">
      <c r="Q126" s="27"/>
      <c r="AX126" s="18"/>
      <c r="AZ126" s="77"/>
      <c r="BA126" s="18"/>
      <c r="BC126" s="27"/>
      <c r="BN126" s="24"/>
      <c r="BP126" s="19"/>
      <c r="BQ126" s="21"/>
      <c r="BR126" s="50"/>
      <c r="BT126" s="19"/>
      <c r="BU126" s="96"/>
      <c r="BX126" s="30"/>
    </row>
    <row r="127" spans="17:76" x14ac:dyDescent="0.2">
      <c r="Q127" s="27"/>
      <c r="AX127" s="18"/>
      <c r="AZ127" s="77"/>
      <c r="BA127" s="18"/>
      <c r="BC127" s="27"/>
      <c r="BN127" s="24"/>
      <c r="BP127" s="19"/>
      <c r="BQ127" s="21"/>
      <c r="BR127" s="50"/>
      <c r="BT127" s="19"/>
      <c r="BU127" s="96"/>
      <c r="BX127" s="30"/>
    </row>
    <row r="128" spans="17:76" x14ac:dyDescent="0.2">
      <c r="Q128" s="27"/>
      <c r="AX128" s="18"/>
      <c r="AZ128" s="77"/>
      <c r="BA128" s="18"/>
      <c r="BC128" s="27"/>
      <c r="BN128" s="24"/>
      <c r="BP128" s="19"/>
      <c r="BQ128" s="21"/>
      <c r="BR128" s="50"/>
      <c r="BT128" s="19"/>
      <c r="BU128" s="96"/>
      <c r="BX128" s="30"/>
    </row>
    <row r="129" spans="17:76" x14ac:dyDescent="0.2">
      <c r="Q129" s="27"/>
      <c r="AX129" s="18"/>
      <c r="AZ129" s="77"/>
      <c r="BA129" s="18"/>
      <c r="BC129" s="27"/>
      <c r="BN129" s="24"/>
      <c r="BP129" s="19"/>
      <c r="BQ129" s="21"/>
      <c r="BR129" s="50"/>
      <c r="BT129" s="19"/>
      <c r="BU129" s="96"/>
      <c r="BX129" s="30"/>
    </row>
    <row r="130" spans="17:76" x14ac:dyDescent="0.2">
      <c r="Q130" s="27"/>
      <c r="AX130" s="18"/>
      <c r="AZ130" s="77"/>
      <c r="BA130" s="18"/>
      <c r="BC130" s="27"/>
      <c r="BN130" s="24"/>
      <c r="BP130" s="19"/>
      <c r="BQ130" s="21"/>
      <c r="BR130" s="50"/>
      <c r="BT130" s="19"/>
      <c r="BU130" s="96"/>
      <c r="BX130" s="30"/>
    </row>
    <row r="131" spans="17:76" x14ac:dyDescent="0.2">
      <c r="Q131" s="27"/>
      <c r="AX131" s="18"/>
      <c r="AZ131" s="77"/>
      <c r="BA131" s="18"/>
      <c r="BC131" s="27"/>
      <c r="BN131" s="24"/>
      <c r="BP131" s="19"/>
      <c r="BQ131" s="21"/>
      <c r="BR131" s="50"/>
      <c r="BT131" s="19"/>
      <c r="BU131" s="96"/>
      <c r="BX131" s="30"/>
    </row>
    <row r="132" spans="17:76" x14ac:dyDescent="0.2">
      <c r="Q132" s="27"/>
      <c r="AX132" s="18"/>
      <c r="AZ132" s="77"/>
      <c r="BA132" s="18"/>
      <c r="BC132" s="27"/>
      <c r="BN132" s="24"/>
      <c r="BP132" s="19"/>
      <c r="BQ132" s="21"/>
      <c r="BR132" s="50"/>
      <c r="BT132" s="19"/>
      <c r="BU132" s="96"/>
      <c r="BX132" s="30"/>
    </row>
    <row r="133" spans="17:76" x14ac:dyDescent="0.2">
      <c r="Q133" s="27"/>
      <c r="AX133" s="18"/>
      <c r="AZ133" s="77"/>
      <c r="BA133" s="18"/>
      <c r="BC133" s="27"/>
      <c r="BN133" s="24"/>
      <c r="BP133" s="19"/>
      <c r="BQ133" s="21"/>
      <c r="BR133" s="50"/>
      <c r="BT133" s="19"/>
      <c r="BU133" s="96"/>
      <c r="BX133" s="30"/>
    </row>
    <row r="134" spans="17:76" x14ac:dyDescent="0.2">
      <c r="Q134" s="27"/>
      <c r="AX134" s="18"/>
      <c r="AZ134" s="77"/>
      <c r="BA134" s="18"/>
      <c r="BC134" s="27"/>
      <c r="BN134" s="24"/>
      <c r="BP134" s="19"/>
      <c r="BQ134" s="21"/>
      <c r="BR134" s="50"/>
      <c r="BT134" s="19"/>
      <c r="BU134" s="96"/>
      <c r="BX134" s="30"/>
    </row>
    <row r="135" spans="17:76" x14ac:dyDescent="0.2">
      <c r="Q135" s="27"/>
      <c r="AX135" s="18"/>
      <c r="AZ135" s="77"/>
      <c r="BA135" s="18"/>
      <c r="BC135" s="27"/>
      <c r="BN135" s="24"/>
      <c r="BP135" s="19"/>
      <c r="BQ135" s="21"/>
      <c r="BR135" s="50"/>
      <c r="BT135" s="19"/>
      <c r="BU135" s="96"/>
      <c r="BX135" s="30"/>
    </row>
    <row r="136" spans="17:76" x14ac:dyDescent="0.2">
      <c r="Q136" s="27"/>
      <c r="AX136" s="18"/>
      <c r="AZ136" s="77"/>
      <c r="BA136" s="18"/>
      <c r="BC136" s="27"/>
      <c r="BN136" s="24"/>
      <c r="BP136" s="19"/>
      <c r="BQ136" s="21"/>
      <c r="BR136" s="50"/>
      <c r="BT136" s="19"/>
      <c r="BU136" s="96"/>
      <c r="BX136" s="30"/>
    </row>
    <row r="137" spans="17:76" x14ac:dyDescent="0.2">
      <c r="Q137" s="27"/>
      <c r="AX137" s="18"/>
      <c r="AZ137" s="77"/>
      <c r="BA137" s="18"/>
      <c r="BC137" s="27"/>
      <c r="BN137" s="24"/>
      <c r="BP137" s="19"/>
      <c r="BQ137" s="21"/>
      <c r="BR137" s="50"/>
      <c r="BT137" s="19"/>
      <c r="BU137" s="96"/>
      <c r="BX137" s="30"/>
    </row>
    <row r="138" spans="17:76" x14ac:dyDescent="0.2">
      <c r="Q138" s="27"/>
      <c r="AX138" s="18"/>
      <c r="AZ138" s="77"/>
      <c r="BA138" s="18"/>
      <c r="BC138" s="27"/>
      <c r="BN138" s="24"/>
      <c r="BP138" s="19"/>
      <c r="BQ138" s="21"/>
      <c r="BR138" s="50"/>
      <c r="BT138" s="19"/>
      <c r="BU138" s="96"/>
      <c r="BX138" s="30"/>
    </row>
    <row r="139" spans="17:76" x14ac:dyDescent="0.2">
      <c r="Q139" s="27"/>
      <c r="AX139" s="18"/>
      <c r="AZ139" s="77"/>
      <c r="BA139" s="18"/>
      <c r="BC139" s="27"/>
      <c r="BN139" s="24"/>
      <c r="BP139" s="19"/>
      <c r="BQ139" s="21"/>
      <c r="BR139" s="50"/>
      <c r="BT139" s="19"/>
      <c r="BU139" s="96"/>
      <c r="BX139" s="30"/>
    </row>
    <row r="140" spans="17:76" x14ac:dyDescent="0.2">
      <c r="Q140" s="27"/>
      <c r="AX140" s="18"/>
      <c r="AZ140" s="77"/>
      <c r="BA140" s="18"/>
      <c r="BC140" s="27"/>
      <c r="BN140" s="24"/>
      <c r="BP140" s="19"/>
      <c r="BQ140" s="21"/>
      <c r="BR140" s="50"/>
      <c r="BT140" s="19"/>
      <c r="BU140" s="96"/>
      <c r="BX140" s="30"/>
    </row>
    <row r="141" spans="17:76" x14ac:dyDescent="0.2">
      <c r="Q141" s="27"/>
      <c r="AX141" s="18"/>
      <c r="AZ141" s="77"/>
      <c r="BA141" s="18"/>
      <c r="BC141" s="27"/>
      <c r="BN141" s="24"/>
      <c r="BP141" s="19"/>
      <c r="BQ141" s="21"/>
      <c r="BR141" s="50"/>
      <c r="BT141" s="19"/>
      <c r="BU141" s="96"/>
      <c r="BX141" s="30"/>
    </row>
    <row r="142" spans="17:76" x14ac:dyDescent="0.2">
      <c r="Q142" s="27"/>
      <c r="AX142" s="18"/>
      <c r="AZ142" s="77"/>
      <c r="BA142" s="18"/>
      <c r="BC142" s="27"/>
      <c r="BN142" s="24"/>
      <c r="BP142" s="19"/>
      <c r="BQ142" s="21"/>
      <c r="BR142" s="50"/>
      <c r="BT142" s="19"/>
      <c r="BU142" s="96"/>
      <c r="BX142" s="30"/>
    </row>
    <row r="143" spans="17:76" x14ac:dyDescent="0.2">
      <c r="Q143" s="27"/>
      <c r="AX143" s="18"/>
      <c r="AZ143" s="77"/>
      <c r="BA143" s="18"/>
      <c r="BC143" s="27"/>
      <c r="BN143" s="24"/>
      <c r="BP143" s="19"/>
      <c r="BQ143" s="21"/>
      <c r="BR143" s="50"/>
      <c r="BT143" s="19"/>
      <c r="BU143" s="96"/>
      <c r="BX143" s="30"/>
    </row>
    <row r="144" spans="17:76" x14ac:dyDescent="0.2">
      <c r="Q144" s="27"/>
      <c r="AX144" s="18"/>
      <c r="AZ144" s="77"/>
      <c r="BA144" s="18"/>
      <c r="BC144" s="27"/>
      <c r="BN144" s="24"/>
      <c r="BP144" s="19"/>
      <c r="BQ144" s="21"/>
      <c r="BR144" s="50"/>
      <c r="BT144" s="19"/>
      <c r="BU144" s="96"/>
      <c r="BX144" s="30"/>
    </row>
    <row r="145" spans="17:76" x14ac:dyDescent="0.2">
      <c r="Q145" s="27"/>
      <c r="AX145" s="18"/>
      <c r="AZ145" s="77"/>
      <c r="BA145" s="18"/>
      <c r="BC145" s="27"/>
      <c r="BN145" s="24"/>
      <c r="BP145" s="19"/>
      <c r="BQ145" s="21"/>
      <c r="BR145" s="50"/>
      <c r="BT145" s="19"/>
      <c r="BU145" s="96"/>
      <c r="BX145" s="30"/>
    </row>
    <row r="146" spans="17:76" x14ac:dyDescent="0.2">
      <c r="Q146" s="27"/>
      <c r="AX146" s="18"/>
      <c r="AZ146" s="77"/>
      <c r="BA146" s="18"/>
      <c r="BC146" s="27"/>
      <c r="BN146" s="24"/>
      <c r="BP146" s="19"/>
      <c r="BQ146" s="21"/>
      <c r="BR146" s="50"/>
      <c r="BT146" s="19"/>
      <c r="BU146" s="96"/>
      <c r="BX146" s="30"/>
    </row>
    <row r="147" spans="17:76" x14ac:dyDescent="0.2">
      <c r="Q147" s="27"/>
      <c r="AX147" s="18"/>
      <c r="AZ147" s="77"/>
      <c r="BA147" s="18"/>
      <c r="BC147" s="27"/>
      <c r="BN147" s="24"/>
      <c r="BP147" s="19"/>
      <c r="BQ147" s="21"/>
      <c r="BR147" s="50"/>
      <c r="BT147" s="19"/>
      <c r="BU147" s="96"/>
      <c r="BX147" s="30"/>
    </row>
    <row r="148" spans="17:76" x14ac:dyDescent="0.2">
      <c r="Q148" s="27"/>
      <c r="AX148" s="18"/>
      <c r="AZ148" s="77"/>
      <c r="BA148" s="18"/>
      <c r="BC148" s="27"/>
      <c r="BN148" s="24"/>
      <c r="BP148" s="19"/>
      <c r="BQ148" s="21"/>
      <c r="BR148" s="50"/>
      <c r="BT148" s="19"/>
      <c r="BU148" s="96"/>
      <c r="BX148" s="30"/>
    </row>
    <row r="149" spans="17:76" x14ac:dyDescent="0.2">
      <c r="Q149" s="27"/>
      <c r="AX149" s="18"/>
      <c r="AZ149" s="77"/>
      <c r="BA149" s="18"/>
      <c r="BC149" s="27"/>
      <c r="BN149" s="24"/>
      <c r="BP149" s="19"/>
      <c r="BQ149" s="21"/>
      <c r="BR149" s="50"/>
      <c r="BT149" s="19"/>
      <c r="BU149" s="96"/>
      <c r="BX149" s="30"/>
    </row>
    <row r="150" spans="17:76" x14ac:dyDescent="0.2">
      <c r="Q150" s="27"/>
      <c r="AX150" s="18"/>
      <c r="AZ150" s="77"/>
      <c r="BA150" s="18"/>
      <c r="BC150" s="27"/>
      <c r="BN150" s="24"/>
      <c r="BP150" s="19"/>
      <c r="BQ150" s="21"/>
      <c r="BR150" s="50"/>
      <c r="BT150" s="19"/>
      <c r="BU150" s="96"/>
      <c r="BX150" s="30"/>
    </row>
    <row r="151" spans="17:76" x14ac:dyDescent="0.2">
      <c r="Q151" s="27"/>
      <c r="AX151" s="18"/>
      <c r="AZ151" s="77"/>
      <c r="BA151" s="18"/>
      <c r="BC151" s="27"/>
      <c r="BN151" s="24"/>
      <c r="BP151" s="19"/>
      <c r="BQ151" s="21"/>
      <c r="BR151" s="50"/>
      <c r="BT151" s="19"/>
      <c r="BU151" s="96"/>
      <c r="BX151" s="30"/>
    </row>
    <row r="152" spans="17:76" x14ac:dyDescent="0.2">
      <c r="Q152" s="27"/>
      <c r="AX152" s="18"/>
      <c r="AZ152" s="77"/>
      <c r="BA152" s="18"/>
      <c r="BC152" s="27"/>
      <c r="BN152" s="24"/>
      <c r="BP152" s="19"/>
      <c r="BQ152" s="21"/>
      <c r="BR152" s="50"/>
      <c r="BT152" s="19"/>
      <c r="BU152" s="96"/>
      <c r="BX152" s="30"/>
    </row>
    <row r="153" spans="17:76" x14ac:dyDescent="0.2">
      <c r="Q153" s="27"/>
      <c r="AX153" s="18"/>
      <c r="AZ153" s="77"/>
      <c r="BA153" s="18"/>
      <c r="BC153" s="27"/>
      <c r="BN153" s="24"/>
      <c r="BP153" s="19"/>
      <c r="BQ153" s="21"/>
      <c r="BR153" s="50"/>
      <c r="BT153" s="19"/>
      <c r="BU153" s="96"/>
      <c r="BX153" s="30"/>
    </row>
    <row r="154" spans="17:76" x14ac:dyDescent="0.2">
      <c r="Q154" s="27"/>
      <c r="AX154" s="18"/>
      <c r="AZ154" s="77"/>
      <c r="BA154" s="18"/>
      <c r="BC154" s="27"/>
      <c r="BN154" s="24"/>
      <c r="BP154" s="19"/>
      <c r="BQ154" s="21"/>
      <c r="BR154" s="50"/>
      <c r="BT154" s="19"/>
      <c r="BU154" s="96"/>
      <c r="BX154" s="30"/>
    </row>
    <row r="155" spans="17:76" x14ac:dyDescent="0.2">
      <c r="Q155" s="27"/>
      <c r="AX155" s="18"/>
      <c r="AZ155" s="77"/>
      <c r="BA155" s="18"/>
      <c r="BC155" s="27"/>
      <c r="BN155" s="24"/>
      <c r="BP155" s="19"/>
      <c r="BQ155" s="21"/>
      <c r="BR155" s="50"/>
      <c r="BT155" s="19"/>
      <c r="BU155" s="96"/>
      <c r="BX155" s="30"/>
    </row>
    <row r="156" spans="17:76" x14ac:dyDescent="0.2">
      <c r="Q156" s="27"/>
      <c r="AX156" s="18"/>
      <c r="AZ156" s="77"/>
      <c r="BA156" s="18"/>
      <c r="BC156" s="27"/>
      <c r="BN156" s="24"/>
      <c r="BP156" s="19"/>
      <c r="BQ156" s="21"/>
      <c r="BR156" s="50"/>
      <c r="BT156" s="19"/>
      <c r="BU156" s="96"/>
      <c r="BX156" s="30"/>
    </row>
    <row r="157" spans="17:76" x14ac:dyDescent="0.2">
      <c r="Q157" s="27"/>
      <c r="AX157" s="18"/>
      <c r="AZ157" s="77"/>
      <c r="BA157" s="18"/>
      <c r="BC157" s="27"/>
      <c r="BN157" s="24"/>
      <c r="BP157" s="19"/>
      <c r="BQ157" s="21"/>
      <c r="BR157" s="50"/>
      <c r="BT157" s="19"/>
      <c r="BU157" s="96"/>
      <c r="BX157" s="30"/>
    </row>
    <row r="158" spans="17:76" x14ac:dyDescent="0.2">
      <c r="Q158" s="27"/>
      <c r="AX158" s="18"/>
      <c r="AZ158" s="77"/>
      <c r="BA158" s="18"/>
      <c r="BC158" s="27"/>
      <c r="BN158" s="24"/>
      <c r="BP158" s="19"/>
      <c r="BQ158" s="21"/>
      <c r="BR158" s="50"/>
      <c r="BT158" s="19"/>
      <c r="BU158" s="96"/>
      <c r="BX158" s="30"/>
    </row>
    <row r="159" spans="17:76" x14ac:dyDescent="0.2">
      <c r="Q159" s="27"/>
      <c r="AX159" s="18"/>
      <c r="AZ159" s="77"/>
      <c r="BA159" s="18"/>
      <c r="BC159" s="27"/>
      <c r="BN159" s="24"/>
      <c r="BP159" s="19"/>
      <c r="BQ159" s="21"/>
      <c r="BR159" s="50"/>
      <c r="BT159" s="19"/>
      <c r="BU159" s="96"/>
      <c r="BX159" s="30"/>
    </row>
    <row r="160" spans="17:76" x14ac:dyDescent="0.2">
      <c r="Q160" s="27"/>
      <c r="AX160" s="18"/>
      <c r="AZ160" s="77"/>
      <c r="BA160" s="18"/>
      <c r="BC160" s="27"/>
      <c r="BN160" s="24"/>
      <c r="BP160" s="19"/>
      <c r="BQ160" s="21"/>
      <c r="BR160" s="50"/>
      <c r="BT160" s="19"/>
      <c r="BU160" s="96"/>
      <c r="BX160" s="30"/>
    </row>
    <row r="161" spans="17:76" x14ac:dyDescent="0.2">
      <c r="Q161" s="27"/>
      <c r="AX161" s="18"/>
      <c r="AZ161" s="77"/>
      <c r="BA161" s="18"/>
      <c r="BC161" s="27"/>
      <c r="BN161" s="24"/>
      <c r="BP161" s="19"/>
      <c r="BQ161" s="21"/>
      <c r="BR161" s="50"/>
      <c r="BT161" s="19"/>
      <c r="BU161" s="96"/>
      <c r="BX161" s="30"/>
    </row>
    <row r="162" spans="17:76" x14ac:dyDescent="0.2">
      <c r="Q162" s="27"/>
      <c r="AX162" s="18"/>
      <c r="AZ162" s="77"/>
      <c r="BA162" s="18"/>
      <c r="BC162" s="27"/>
      <c r="BN162" s="24"/>
      <c r="BP162" s="19"/>
      <c r="BQ162" s="21"/>
      <c r="BR162" s="50"/>
      <c r="BT162" s="19"/>
      <c r="BU162" s="96"/>
      <c r="BX162" s="30"/>
    </row>
    <row r="163" spans="17:76" x14ac:dyDescent="0.2">
      <c r="Q163" s="27"/>
      <c r="AX163" s="18"/>
      <c r="AZ163" s="77"/>
      <c r="BA163" s="18"/>
      <c r="BC163" s="27"/>
      <c r="BN163" s="24"/>
      <c r="BP163" s="19"/>
      <c r="BQ163" s="21"/>
      <c r="BR163" s="50"/>
      <c r="BT163" s="19"/>
      <c r="BU163" s="96"/>
      <c r="BX163" s="30"/>
    </row>
    <row r="164" spans="17:76" x14ac:dyDescent="0.2">
      <c r="Q164" s="27"/>
      <c r="AX164" s="18"/>
      <c r="AZ164" s="77"/>
      <c r="BA164" s="18"/>
      <c r="BC164" s="27"/>
      <c r="BN164" s="24"/>
      <c r="BP164" s="19"/>
      <c r="BQ164" s="21"/>
      <c r="BR164" s="50"/>
      <c r="BT164" s="19"/>
      <c r="BU164" s="96"/>
      <c r="BX164" s="30"/>
    </row>
    <row r="165" spans="17:76" x14ac:dyDescent="0.2">
      <c r="Q165" s="27"/>
      <c r="AX165" s="18"/>
      <c r="AZ165" s="77"/>
      <c r="BA165" s="18"/>
      <c r="BC165" s="27"/>
      <c r="BN165" s="24"/>
      <c r="BP165" s="19"/>
      <c r="BQ165" s="21"/>
      <c r="BR165" s="50"/>
      <c r="BT165" s="19"/>
      <c r="BU165" s="96"/>
      <c r="BX165" s="30"/>
    </row>
    <row r="166" spans="17:76" x14ac:dyDescent="0.2">
      <c r="Q166" s="27"/>
      <c r="AX166" s="18"/>
      <c r="AZ166" s="77"/>
      <c r="BA166" s="18"/>
      <c r="BC166" s="27"/>
      <c r="BN166" s="24"/>
      <c r="BP166" s="19"/>
      <c r="BQ166" s="21"/>
      <c r="BR166" s="50"/>
      <c r="BT166" s="19"/>
      <c r="BU166" s="96"/>
      <c r="BX166" s="30"/>
    </row>
    <row r="167" spans="17:76" x14ac:dyDescent="0.2">
      <c r="Q167" s="27"/>
      <c r="AX167" s="18"/>
      <c r="AZ167" s="77"/>
      <c r="BA167" s="18"/>
      <c r="BC167" s="27"/>
      <c r="BN167" s="24"/>
      <c r="BP167" s="19"/>
      <c r="BQ167" s="21"/>
      <c r="BR167" s="50"/>
      <c r="BT167" s="19"/>
      <c r="BU167" s="96"/>
      <c r="BX167" s="30"/>
    </row>
    <row r="168" spans="17:76" x14ac:dyDescent="0.2">
      <c r="Q168" s="27"/>
      <c r="AX168" s="18"/>
      <c r="AZ168" s="77"/>
      <c r="BA168" s="18"/>
      <c r="BC168" s="27"/>
      <c r="BN168" s="24"/>
      <c r="BP168" s="19"/>
      <c r="BQ168" s="21"/>
      <c r="BR168" s="50"/>
      <c r="BT168" s="19"/>
      <c r="BU168" s="96"/>
      <c r="BX168" s="30"/>
    </row>
    <row r="169" spans="17:76" x14ac:dyDescent="0.2">
      <c r="Q169" s="27"/>
      <c r="AX169" s="18"/>
      <c r="AZ169" s="77"/>
      <c r="BA169" s="18"/>
      <c r="BC169" s="27"/>
      <c r="BN169" s="24"/>
      <c r="BP169" s="19"/>
      <c r="BQ169" s="21"/>
      <c r="BR169" s="50"/>
      <c r="BT169" s="19"/>
      <c r="BU169" s="96"/>
      <c r="BX169" s="30"/>
    </row>
    <row r="170" spans="17:76" x14ac:dyDescent="0.2">
      <c r="Q170" s="27"/>
      <c r="AX170" s="18"/>
      <c r="AZ170" s="77"/>
      <c r="BA170" s="18"/>
      <c r="BC170" s="27"/>
      <c r="BN170" s="24"/>
      <c r="BP170" s="19"/>
      <c r="BQ170" s="21"/>
      <c r="BR170" s="50"/>
      <c r="BT170" s="19"/>
      <c r="BU170" s="96"/>
      <c r="BX170" s="30"/>
    </row>
    <row r="171" spans="17:76" x14ac:dyDescent="0.2">
      <c r="Q171" s="27"/>
      <c r="AX171" s="18"/>
      <c r="AZ171" s="77"/>
      <c r="BA171" s="18"/>
      <c r="BC171" s="27"/>
      <c r="BN171" s="24"/>
      <c r="BP171" s="19"/>
      <c r="BQ171" s="21"/>
      <c r="BR171" s="50"/>
      <c r="BT171" s="19"/>
      <c r="BU171" s="96"/>
      <c r="BX171" s="30"/>
    </row>
    <row r="172" spans="17:76" x14ac:dyDescent="0.2">
      <c r="Q172" s="27"/>
      <c r="AX172" s="18"/>
      <c r="AZ172" s="77"/>
      <c r="BA172" s="18"/>
      <c r="BC172" s="27"/>
      <c r="BN172" s="24"/>
      <c r="BP172" s="19"/>
      <c r="BQ172" s="21"/>
      <c r="BR172" s="50"/>
      <c r="BT172" s="19"/>
      <c r="BU172" s="96"/>
      <c r="BX172" s="30"/>
    </row>
    <row r="173" spans="17:76" x14ac:dyDescent="0.2">
      <c r="Q173" s="27"/>
      <c r="AX173" s="18"/>
      <c r="AZ173" s="77"/>
      <c r="BA173" s="18"/>
      <c r="BC173" s="27"/>
      <c r="BN173" s="24"/>
      <c r="BP173" s="19"/>
      <c r="BQ173" s="21"/>
      <c r="BR173" s="50"/>
      <c r="BT173" s="19"/>
      <c r="BU173" s="96"/>
      <c r="BX173" s="30"/>
    </row>
    <row r="174" spans="17:76" x14ac:dyDescent="0.2">
      <c r="Q174" s="27"/>
      <c r="AX174" s="18"/>
      <c r="AZ174" s="77"/>
      <c r="BA174" s="18"/>
      <c r="BC174" s="27"/>
      <c r="BN174" s="24"/>
      <c r="BP174" s="19"/>
      <c r="BQ174" s="21"/>
      <c r="BR174" s="50"/>
      <c r="BT174" s="19"/>
      <c r="BU174" s="96"/>
      <c r="BX174" s="30"/>
    </row>
    <row r="175" spans="17:76" x14ac:dyDescent="0.2">
      <c r="Q175" s="27"/>
      <c r="AX175" s="18"/>
      <c r="AZ175" s="77"/>
      <c r="BA175" s="18"/>
      <c r="BC175" s="27"/>
      <c r="BN175" s="24"/>
      <c r="BP175" s="19"/>
      <c r="BQ175" s="21"/>
      <c r="BR175" s="50"/>
      <c r="BT175" s="19"/>
      <c r="BU175" s="96"/>
      <c r="BX175" s="30"/>
    </row>
    <row r="176" spans="17:76" x14ac:dyDescent="0.2">
      <c r="Q176" s="27"/>
      <c r="AX176" s="18"/>
      <c r="AZ176" s="77"/>
      <c r="BA176" s="18"/>
      <c r="BC176" s="27"/>
      <c r="BN176" s="24"/>
      <c r="BP176" s="19"/>
      <c r="BQ176" s="21"/>
      <c r="BR176" s="50"/>
      <c r="BT176" s="19"/>
      <c r="BU176" s="96"/>
      <c r="BX176" s="30"/>
    </row>
    <row r="177" spans="17:76" x14ac:dyDescent="0.2">
      <c r="Q177" s="27"/>
      <c r="AX177" s="18"/>
      <c r="AZ177" s="77"/>
      <c r="BA177" s="18"/>
      <c r="BC177" s="27"/>
      <c r="BN177" s="24"/>
      <c r="BP177" s="19"/>
      <c r="BQ177" s="21"/>
      <c r="BR177" s="50"/>
      <c r="BT177" s="19"/>
      <c r="BU177" s="96"/>
      <c r="BX177" s="30"/>
    </row>
    <row r="178" spans="17:76" x14ac:dyDescent="0.2">
      <c r="Q178" s="27"/>
      <c r="AX178" s="18"/>
      <c r="AZ178" s="77"/>
      <c r="BA178" s="18"/>
      <c r="BC178" s="27"/>
      <c r="BN178" s="24"/>
      <c r="BP178" s="19"/>
      <c r="BQ178" s="21"/>
      <c r="BR178" s="50"/>
      <c r="BT178" s="19"/>
      <c r="BU178" s="96"/>
      <c r="BX178" s="30"/>
    </row>
    <row r="179" spans="17:76" x14ac:dyDescent="0.2">
      <c r="Q179" s="27"/>
      <c r="AX179" s="18"/>
      <c r="AZ179" s="77"/>
      <c r="BA179" s="18"/>
      <c r="BC179" s="27"/>
      <c r="BN179" s="24"/>
      <c r="BP179" s="19"/>
      <c r="BQ179" s="21"/>
      <c r="BR179" s="50"/>
      <c r="BT179" s="19"/>
      <c r="BU179" s="96"/>
      <c r="BX179" s="30"/>
    </row>
    <row r="180" spans="17:76" x14ac:dyDescent="0.2">
      <c r="Q180" s="27"/>
      <c r="AX180" s="18"/>
      <c r="AZ180" s="77"/>
      <c r="BA180" s="18"/>
      <c r="BC180" s="27"/>
      <c r="BN180" s="24"/>
      <c r="BP180" s="19"/>
      <c r="BQ180" s="21"/>
      <c r="BR180" s="50"/>
      <c r="BT180" s="19"/>
      <c r="BU180" s="96"/>
      <c r="BX180" s="30"/>
    </row>
    <row r="181" spans="17:76" x14ac:dyDescent="0.2">
      <c r="Q181" s="27"/>
      <c r="AX181" s="18"/>
      <c r="AZ181" s="77"/>
      <c r="BA181" s="18"/>
      <c r="BC181" s="27"/>
      <c r="BN181" s="24"/>
      <c r="BP181" s="19"/>
      <c r="BQ181" s="21"/>
      <c r="BR181" s="50"/>
      <c r="BT181" s="19"/>
      <c r="BU181" s="96"/>
      <c r="BX181" s="30"/>
    </row>
    <row r="182" spans="17:76" x14ac:dyDescent="0.2">
      <c r="Q182" s="27"/>
      <c r="AX182" s="18"/>
      <c r="AZ182" s="77"/>
      <c r="BA182" s="18"/>
      <c r="BC182" s="27"/>
      <c r="BN182" s="24"/>
      <c r="BP182" s="19"/>
      <c r="BQ182" s="21"/>
      <c r="BR182" s="50"/>
      <c r="BT182" s="19"/>
      <c r="BU182" s="96"/>
      <c r="BX182" s="30"/>
    </row>
    <row r="183" spans="17:76" x14ac:dyDescent="0.2">
      <c r="Q183" s="27"/>
      <c r="AX183" s="18"/>
      <c r="AZ183" s="77"/>
      <c r="BA183" s="18"/>
      <c r="BC183" s="27"/>
      <c r="BN183" s="24"/>
      <c r="BP183" s="19"/>
      <c r="BQ183" s="21"/>
      <c r="BR183" s="50"/>
      <c r="BT183" s="19"/>
      <c r="BU183" s="96"/>
      <c r="BX183" s="30"/>
    </row>
    <row r="184" spans="17:76" x14ac:dyDescent="0.2">
      <c r="Q184" s="27"/>
      <c r="AX184" s="18"/>
      <c r="AZ184" s="77"/>
      <c r="BA184" s="18"/>
      <c r="BC184" s="27"/>
      <c r="BN184" s="24"/>
      <c r="BP184" s="19"/>
      <c r="BQ184" s="21"/>
      <c r="BR184" s="50"/>
      <c r="BT184" s="19"/>
      <c r="BU184" s="96"/>
      <c r="BX184" s="30"/>
    </row>
    <row r="185" spans="17:76" x14ac:dyDescent="0.2">
      <c r="Q185" s="27"/>
      <c r="AX185" s="18"/>
      <c r="AZ185" s="77"/>
      <c r="BA185" s="18"/>
      <c r="BC185" s="27"/>
      <c r="BN185" s="24"/>
      <c r="BP185" s="19"/>
      <c r="BQ185" s="21"/>
      <c r="BR185" s="50"/>
      <c r="BT185" s="19"/>
      <c r="BU185" s="96"/>
      <c r="BX185" s="30"/>
    </row>
    <row r="186" spans="17:76" x14ac:dyDescent="0.2">
      <c r="Q186" s="27"/>
      <c r="AX186" s="18"/>
      <c r="AZ186" s="77"/>
      <c r="BA186" s="18"/>
      <c r="BC186" s="27"/>
      <c r="BN186" s="24"/>
      <c r="BP186" s="19"/>
      <c r="BQ186" s="21"/>
      <c r="BR186" s="50"/>
      <c r="BT186" s="19"/>
      <c r="BU186" s="96"/>
      <c r="BX186" s="30"/>
    </row>
    <row r="187" spans="17:76" x14ac:dyDescent="0.2">
      <c r="Q187" s="27"/>
      <c r="AX187" s="18"/>
      <c r="AZ187" s="77"/>
      <c r="BA187" s="18"/>
      <c r="BC187" s="27"/>
      <c r="BN187" s="24"/>
      <c r="BP187" s="19"/>
      <c r="BQ187" s="21"/>
      <c r="BR187" s="50"/>
      <c r="BT187" s="19"/>
      <c r="BU187" s="96"/>
      <c r="BX187" s="30"/>
    </row>
    <row r="188" spans="17:76" x14ac:dyDescent="0.2">
      <c r="Q188" s="27"/>
      <c r="AX188" s="18"/>
      <c r="AZ188" s="77"/>
      <c r="BA188" s="18"/>
      <c r="BC188" s="27"/>
      <c r="BN188" s="24"/>
      <c r="BP188" s="19"/>
      <c r="BQ188" s="21"/>
      <c r="BR188" s="50"/>
      <c r="BT188" s="19"/>
      <c r="BU188" s="96"/>
      <c r="BX188" s="30"/>
    </row>
    <row r="189" spans="17:76" x14ac:dyDescent="0.2">
      <c r="Q189" s="27"/>
      <c r="AX189" s="18"/>
      <c r="AZ189" s="77"/>
      <c r="BA189" s="18"/>
      <c r="BC189" s="27"/>
      <c r="BN189" s="24"/>
      <c r="BP189" s="19"/>
      <c r="BQ189" s="21"/>
      <c r="BR189" s="50"/>
      <c r="BT189" s="19"/>
      <c r="BU189" s="96"/>
      <c r="BX189" s="30"/>
    </row>
    <row r="190" spans="17:76" x14ac:dyDescent="0.2">
      <c r="Q190" s="27"/>
      <c r="AX190" s="18"/>
      <c r="AZ190" s="77"/>
      <c r="BA190" s="18"/>
      <c r="BC190" s="27"/>
      <c r="BN190" s="24"/>
      <c r="BP190" s="19"/>
      <c r="BQ190" s="21"/>
      <c r="BR190" s="50"/>
      <c r="BT190" s="19"/>
      <c r="BU190" s="96"/>
      <c r="BX190" s="30"/>
    </row>
    <row r="191" spans="17:76" x14ac:dyDescent="0.2">
      <c r="Q191" s="27"/>
      <c r="AX191" s="18"/>
      <c r="AZ191" s="77"/>
      <c r="BA191" s="18"/>
      <c r="BC191" s="27"/>
      <c r="BN191" s="24"/>
      <c r="BP191" s="19"/>
      <c r="BQ191" s="21"/>
      <c r="BR191" s="50"/>
      <c r="BT191" s="19"/>
      <c r="BU191" s="96"/>
      <c r="BX191" s="30"/>
    </row>
    <row r="192" spans="17:76" x14ac:dyDescent="0.2">
      <c r="Q192" s="27"/>
      <c r="AX192" s="18"/>
      <c r="AZ192" s="77"/>
      <c r="BA192" s="18"/>
      <c r="BC192" s="27"/>
      <c r="BN192" s="24"/>
      <c r="BP192" s="19"/>
      <c r="BQ192" s="21"/>
      <c r="BR192" s="50"/>
      <c r="BT192" s="19"/>
      <c r="BU192" s="96"/>
      <c r="BX192" s="30"/>
    </row>
    <row r="193" spans="17:76" x14ac:dyDescent="0.2">
      <c r="Q193" s="27"/>
      <c r="AX193" s="18"/>
      <c r="AZ193" s="77"/>
      <c r="BA193" s="18"/>
      <c r="BC193" s="27"/>
      <c r="BN193" s="24"/>
      <c r="BP193" s="19"/>
      <c r="BQ193" s="21"/>
      <c r="BR193" s="50"/>
      <c r="BT193" s="19"/>
      <c r="BU193" s="96"/>
      <c r="BX193" s="30"/>
    </row>
    <row r="194" spans="17:76" x14ac:dyDescent="0.2">
      <c r="Q194" s="27"/>
      <c r="AX194" s="18"/>
      <c r="AZ194" s="77"/>
      <c r="BA194" s="18"/>
      <c r="BC194" s="27"/>
      <c r="BN194" s="24"/>
      <c r="BP194" s="19"/>
      <c r="BQ194" s="21"/>
      <c r="BR194" s="50"/>
      <c r="BT194" s="19"/>
      <c r="BU194" s="96"/>
      <c r="BX194" s="30"/>
    </row>
    <row r="195" spans="17:76" x14ac:dyDescent="0.2">
      <c r="Q195" s="27"/>
      <c r="AX195" s="18"/>
      <c r="AZ195" s="77"/>
      <c r="BA195" s="18"/>
      <c r="BC195" s="27"/>
      <c r="BN195" s="24"/>
      <c r="BP195" s="19"/>
      <c r="BQ195" s="21"/>
      <c r="BR195" s="50"/>
      <c r="BT195" s="19"/>
      <c r="BU195" s="96"/>
      <c r="BX195" s="30"/>
    </row>
    <row r="196" spans="17:76" x14ac:dyDescent="0.2">
      <c r="Q196" s="27"/>
      <c r="AX196" s="18"/>
      <c r="AZ196" s="77"/>
      <c r="BA196" s="18"/>
      <c r="BC196" s="27"/>
      <c r="BN196" s="24"/>
      <c r="BP196" s="19"/>
      <c r="BQ196" s="21"/>
      <c r="BR196" s="50"/>
      <c r="BT196" s="19"/>
      <c r="BU196" s="96"/>
      <c r="BX196" s="30"/>
    </row>
    <row r="197" spans="17:76" x14ac:dyDescent="0.2">
      <c r="Q197" s="27"/>
      <c r="AX197" s="18"/>
      <c r="AZ197" s="77"/>
      <c r="BA197" s="18"/>
      <c r="BC197" s="27"/>
      <c r="BN197" s="24"/>
      <c r="BP197" s="19"/>
      <c r="BQ197" s="21"/>
      <c r="BR197" s="50"/>
      <c r="BT197" s="19"/>
      <c r="BU197" s="96"/>
      <c r="BX197" s="30"/>
    </row>
    <row r="198" spans="17:76" x14ac:dyDescent="0.2">
      <c r="Q198" s="27"/>
      <c r="AX198" s="18"/>
      <c r="AZ198" s="77"/>
      <c r="BA198" s="18"/>
      <c r="BC198" s="27"/>
      <c r="BN198" s="24"/>
      <c r="BP198" s="19"/>
      <c r="BQ198" s="21"/>
      <c r="BR198" s="50"/>
      <c r="BT198" s="19"/>
      <c r="BU198" s="96"/>
      <c r="BX198" s="30"/>
    </row>
    <row r="199" spans="17:76" x14ac:dyDescent="0.2">
      <c r="Q199" s="27"/>
      <c r="AX199" s="18"/>
      <c r="AZ199" s="77"/>
      <c r="BA199" s="18"/>
      <c r="BC199" s="27"/>
      <c r="BN199" s="24"/>
      <c r="BP199" s="19"/>
      <c r="BQ199" s="21"/>
      <c r="BR199" s="50"/>
      <c r="BT199" s="19"/>
      <c r="BU199" s="96"/>
      <c r="BX199" s="30"/>
    </row>
    <row r="200" spans="17:76" x14ac:dyDescent="0.2">
      <c r="Q200" s="27"/>
      <c r="AX200" s="18"/>
      <c r="AZ200" s="77"/>
      <c r="BA200" s="18"/>
      <c r="BC200" s="27"/>
      <c r="BN200" s="24"/>
      <c r="BP200" s="19"/>
      <c r="BQ200" s="21"/>
      <c r="BR200" s="50"/>
      <c r="BT200" s="19"/>
      <c r="BU200" s="96"/>
      <c r="BX200" s="30"/>
    </row>
    <row r="201" spans="17:76" x14ac:dyDescent="0.2">
      <c r="Q201" s="27"/>
      <c r="AX201" s="18"/>
      <c r="AZ201" s="77"/>
      <c r="BA201" s="18"/>
      <c r="BC201" s="27"/>
      <c r="BN201" s="24"/>
      <c r="BP201" s="19"/>
      <c r="BQ201" s="21"/>
      <c r="BR201" s="50"/>
      <c r="BT201" s="19"/>
      <c r="BU201" s="96"/>
      <c r="BX201" s="30"/>
    </row>
    <row r="202" spans="17:76" x14ac:dyDescent="0.2">
      <c r="Q202" s="27"/>
      <c r="AX202" s="18"/>
      <c r="AZ202" s="77"/>
      <c r="BA202" s="18"/>
      <c r="BC202" s="27"/>
      <c r="BN202" s="24"/>
      <c r="BP202" s="19"/>
      <c r="BQ202" s="21"/>
      <c r="BR202" s="50"/>
      <c r="BT202" s="19"/>
      <c r="BU202" s="96"/>
      <c r="BX202" s="30"/>
    </row>
    <row r="203" spans="17:76" x14ac:dyDescent="0.2">
      <c r="Q203" s="27"/>
      <c r="AX203" s="18"/>
      <c r="AZ203" s="77"/>
      <c r="BA203" s="18"/>
      <c r="BC203" s="27"/>
      <c r="BN203" s="24"/>
      <c r="BP203" s="19"/>
      <c r="BQ203" s="21"/>
      <c r="BR203" s="50"/>
      <c r="BT203" s="19"/>
      <c r="BU203" s="96"/>
      <c r="BX203" s="30"/>
    </row>
    <row r="204" spans="17:76" x14ac:dyDescent="0.2">
      <c r="Q204" s="27"/>
      <c r="AX204" s="18"/>
      <c r="AZ204" s="77"/>
      <c r="BA204" s="18"/>
      <c r="BC204" s="27"/>
      <c r="BN204" s="24"/>
      <c r="BP204" s="19"/>
      <c r="BQ204" s="21"/>
      <c r="BR204" s="50"/>
      <c r="BT204" s="19"/>
      <c r="BU204" s="96"/>
      <c r="BX204" s="30"/>
    </row>
    <row r="205" spans="17:76" x14ac:dyDescent="0.2">
      <c r="Q205" s="27"/>
      <c r="AX205" s="18"/>
      <c r="AZ205" s="77"/>
      <c r="BA205" s="18"/>
      <c r="BC205" s="27"/>
      <c r="BN205" s="24"/>
      <c r="BP205" s="19"/>
      <c r="BQ205" s="21"/>
      <c r="BR205" s="50"/>
      <c r="BT205" s="19"/>
      <c r="BU205" s="96"/>
      <c r="BX205" s="30"/>
    </row>
    <row r="206" spans="17:76" x14ac:dyDescent="0.2">
      <c r="Q206" s="27"/>
      <c r="AX206" s="18"/>
      <c r="AZ206" s="77"/>
      <c r="BA206" s="18"/>
      <c r="BC206" s="27"/>
      <c r="BN206" s="24"/>
      <c r="BP206" s="19"/>
      <c r="BQ206" s="21"/>
      <c r="BR206" s="50"/>
      <c r="BT206" s="19"/>
      <c r="BU206" s="96"/>
      <c r="BX206" s="30"/>
    </row>
    <row r="207" spans="17:76" x14ac:dyDescent="0.2">
      <c r="Q207" s="27"/>
      <c r="AX207" s="18"/>
      <c r="AZ207" s="77"/>
      <c r="BA207" s="18"/>
      <c r="BC207" s="27"/>
      <c r="BN207" s="24"/>
      <c r="BP207" s="19"/>
      <c r="BQ207" s="21"/>
      <c r="BR207" s="50"/>
      <c r="BT207" s="19"/>
      <c r="BU207" s="96"/>
      <c r="BX207" s="30"/>
    </row>
    <row r="208" spans="17:76" x14ac:dyDescent="0.2">
      <c r="Q208" s="27"/>
      <c r="AX208" s="18"/>
      <c r="AZ208" s="77"/>
      <c r="BA208" s="18"/>
      <c r="BC208" s="27"/>
      <c r="BN208" s="24"/>
      <c r="BP208" s="19"/>
      <c r="BQ208" s="21"/>
      <c r="BR208" s="50"/>
      <c r="BT208" s="19"/>
      <c r="BU208" s="96"/>
      <c r="BX208" s="30"/>
    </row>
    <row r="209" spans="17:76" x14ac:dyDescent="0.2">
      <c r="Q209" s="27"/>
      <c r="AX209" s="18"/>
      <c r="AZ209" s="77"/>
      <c r="BA209" s="18"/>
      <c r="BC209" s="27"/>
      <c r="BN209" s="24"/>
      <c r="BP209" s="19"/>
      <c r="BQ209" s="21"/>
      <c r="BR209" s="50"/>
      <c r="BT209" s="19"/>
      <c r="BU209" s="96"/>
      <c r="BX209" s="30"/>
    </row>
    <row r="210" spans="17:76" x14ac:dyDescent="0.2">
      <c r="Q210" s="27"/>
      <c r="AX210" s="18"/>
      <c r="AZ210" s="77"/>
      <c r="BA210" s="18"/>
      <c r="BC210" s="27"/>
      <c r="BN210" s="24"/>
      <c r="BP210" s="19"/>
      <c r="BQ210" s="21"/>
      <c r="BR210" s="50"/>
      <c r="BT210" s="19"/>
      <c r="BU210" s="96"/>
      <c r="BX210" s="30"/>
    </row>
    <row r="211" spans="17:76" x14ac:dyDescent="0.2">
      <c r="Q211" s="27"/>
      <c r="AX211" s="18"/>
      <c r="AZ211" s="77"/>
      <c r="BA211" s="18"/>
      <c r="BC211" s="27"/>
      <c r="BN211" s="24"/>
      <c r="BP211" s="19"/>
      <c r="BQ211" s="21"/>
      <c r="BR211" s="50"/>
      <c r="BT211" s="19"/>
      <c r="BU211" s="96"/>
      <c r="BX211" s="30"/>
    </row>
    <row r="212" spans="17:76" x14ac:dyDescent="0.2">
      <c r="Q212" s="27"/>
      <c r="AX212" s="18"/>
      <c r="AZ212" s="77"/>
      <c r="BA212" s="18"/>
      <c r="BC212" s="27"/>
      <c r="BN212" s="24"/>
      <c r="BP212" s="19"/>
      <c r="BQ212" s="21"/>
      <c r="BR212" s="50"/>
      <c r="BT212" s="19"/>
      <c r="BU212" s="96"/>
      <c r="BX212" s="30"/>
    </row>
    <row r="213" spans="17:76" x14ac:dyDescent="0.2">
      <c r="Q213" s="27"/>
      <c r="AX213" s="18"/>
      <c r="AZ213" s="77"/>
      <c r="BA213" s="18"/>
      <c r="BC213" s="27"/>
      <c r="BN213" s="24"/>
      <c r="BP213" s="19"/>
      <c r="BQ213" s="21"/>
      <c r="BR213" s="50"/>
      <c r="BT213" s="19"/>
      <c r="BU213" s="96"/>
      <c r="BX213" s="30"/>
    </row>
    <row r="214" spans="17:76" x14ac:dyDescent="0.2">
      <c r="Q214" s="27"/>
      <c r="AX214" s="18"/>
      <c r="AZ214" s="77"/>
      <c r="BA214" s="18"/>
      <c r="BC214" s="27"/>
      <c r="BN214" s="24"/>
      <c r="BP214" s="19"/>
      <c r="BQ214" s="21"/>
      <c r="BR214" s="50"/>
      <c r="BT214" s="19"/>
      <c r="BU214" s="96"/>
      <c r="BX214" s="30"/>
    </row>
    <row r="215" spans="17:76" x14ac:dyDescent="0.2">
      <c r="Q215" s="27"/>
      <c r="AX215" s="18"/>
      <c r="AZ215" s="77"/>
      <c r="BA215" s="18"/>
      <c r="BC215" s="27"/>
      <c r="BN215" s="24"/>
      <c r="BP215" s="19"/>
      <c r="BQ215" s="21"/>
      <c r="BR215" s="50"/>
      <c r="BT215" s="19"/>
      <c r="BU215" s="96"/>
      <c r="BX215" s="30"/>
    </row>
    <row r="216" spans="17:76" x14ac:dyDescent="0.2">
      <c r="Q216" s="27"/>
      <c r="AX216" s="18"/>
      <c r="AZ216" s="77"/>
      <c r="BA216" s="18"/>
      <c r="BC216" s="27"/>
      <c r="BN216" s="24"/>
      <c r="BP216" s="19"/>
      <c r="BQ216" s="21"/>
      <c r="BR216" s="50"/>
      <c r="BT216" s="19"/>
      <c r="BU216" s="96"/>
      <c r="BX216" s="30"/>
    </row>
    <row r="217" spans="17:76" x14ac:dyDescent="0.2">
      <c r="AX217" s="18"/>
      <c r="AZ217" s="77"/>
      <c r="BA217" s="18"/>
      <c r="BC217" s="27"/>
      <c r="BN217" s="24"/>
      <c r="BP217" s="19"/>
      <c r="BQ217" s="21"/>
      <c r="BR217" s="50"/>
      <c r="BT217" s="19"/>
      <c r="BU217" s="96"/>
      <c r="BX217" s="30"/>
    </row>
    <row r="218" spans="17:76" x14ac:dyDescent="0.2">
      <c r="AZ218" s="77"/>
      <c r="BA218" s="18"/>
      <c r="BC218" s="27"/>
      <c r="BN218" s="24"/>
      <c r="BP218" s="19"/>
      <c r="BQ218" s="21"/>
      <c r="BR218" s="50"/>
      <c r="BT218" s="19"/>
      <c r="BU218" s="96"/>
      <c r="BX218" s="30"/>
    </row>
    <row r="219" spans="17:76" x14ac:dyDescent="0.2">
      <c r="AZ219" s="77"/>
      <c r="BA219" s="18"/>
      <c r="BC219" s="27"/>
      <c r="BN219" s="24"/>
      <c r="BP219" s="19"/>
      <c r="BQ219" s="21"/>
      <c r="BR219" s="50"/>
      <c r="BT219" s="19"/>
      <c r="BU219" s="96"/>
      <c r="BX219" s="30"/>
    </row>
    <row r="220" spans="17:76" x14ac:dyDescent="0.2">
      <c r="AZ220" s="77"/>
      <c r="BA220" s="18"/>
      <c r="BC220" s="27"/>
      <c r="BN220" s="24"/>
      <c r="BP220" s="19"/>
      <c r="BQ220" s="21"/>
      <c r="BR220" s="50"/>
      <c r="BT220" s="19"/>
      <c r="BU220" s="96"/>
      <c r="BX220" s="30"/>
    </row>
    <row r="221" spans="17:76" x14ac:dyDescent="0.2">
      <c r="AZ221" s="77"/>
      <c r="BA221" s="18"/>
      <c r="BC221" s="27"/>
      <c r="BN221" s="24"/>
      <c r="BP221" s="19"/>
      <c r="BQ221" s="21"/>
      <c r="BR221" s="50"/>
      <c r="BT221" s="19"/>
      <c r="BU221" s="96"/>
      <c r="BX221" s="30"/>
    </row>
    <row r="222" spans="17:76" x14ac:dyDescent="0.2">
      <c r="AZ222" s="77"/>
      <c r="BA222" s="18"/>
      <c r="BC222" s="27"/>
      <c r="BN222" s="24"/>
      <c r="BP222" s="19"/>
      <c r="BQ222" s="21"/>
      <c r="BR222" s="50"/>
      <c r="BT222" s="19"/>
      <c r="BU222" s="96"/>
      <c r="BX222" s="30"/>
    </row>
    <row r="223" spans="17:76" x14ac:dyDescent="0.2">
      <c r="AZ223" s="77"/>
      <c r="BA223" s="18"/>
      <c r="BC223" s="27"/>
      <c r="BN223" s="24"/>
      <c r="BP223" s="19"/>
      <c r="BQ223" s="21"/>
      <c r="BR223" s="50"/>
      <c r="BT223" s="19"/>
      <c r="BU223" s="96"/>
      <c r="BX223" s="30"/>
    </row>
    <row r="224" spans="17:76" x14ac:dyDescent="0.2">
      <c r="AZ224" s="77"/>
      <c r="BA224" s="18"/>
      <c r="BC224" s="27"/>
      <c r="BN224" s="24"/>
      <c r="BP224" s="19"/>
      <c r="BQ224" s="21"/>
      <c r="BR224" s="50"/>
      <c r="BT224" s="19"/>
      <c r="BU224" s="96"/>
      <c r="BX224" s="30"/>
    </row>
    <row r="225" spans="52:76" x14ac:dyDescent="0.2">
      <c r="AZ225" s="77"/>
      <c r="BA225" s="18"/>
      <c r="BC225" s="27"/>
      <c r="BN225" s="24"/>
      <c r="BP225" s="19"/>
      <c r="BQ225" s="21"/>
      <c r="BR225" s="50"/>
      <c r="BT225" s="19"/>
      <c r="BU225" s="96"/>
      <c r="BX225" s="30"/>
    </row>
    <row r="226" spans="52:76" x14ac:dyDescent="0.2">
      <c r="AZ226" s="77"/>
      <c r="BA226" s="18"/>
      <c r="BC226" s="27"/>
      <c r="BN226" s="24"/>
      <c r="BP226" s="19"/>
      <c r="BQ226" s="21"/>
      <c r="BR226" s="50"/>
      <c r="BT226" s="19"/>
      <c r="BU226" s="96"/>
      <c r="BX226" s="30"/>
    </row>
    <row r="227" spans="52:76" x14ac:dyDescent="0.2">
      <c r="AZ227" s="77"/>
      <c r="BA227" s="18"/>
      <c r="BC227" s="27"/>
      <c r="BN227" s="24"/>
      <c r="BP227" s="19"/>
      <c r="BQ227" s="21"/>
      <c r="BR227" s="50"/>
      <c r="BT227" s="19"/>
      <c r="BU227" s="96"/>
      <c r="BX227" s="30"/>
    </row>
    <row r="228" spans="52:76" x14ac:dyDescent="0.2">
      <c r="AZ228" s="77"/>
      <c r="BA228" s="18"/>
      <c r="BC228" s="27"/>
      <c r="BN228" s="24"/>
      <c r="BP228" s="19"/>
      <c r="BQ228" s="21"/>
      <c r="BR228" s="50"/>
      <c r="BT228" s="19"/>
      <c r="BU228" s="96"/>
      <c r="BX228" s="30"/>
    </row>
    <row r="229" spans="52:76" x14ac:dyDescent="0.2">
      <c r="AZ229" s="77"/>
      <c r="BA229" s="18"/>
      <c r="BC229" s="27"/>
      <c r="BN229" s="24"/>
      <c r="BP229" s="19"/>
      <c r="BQ229" s="21"/>
      <c r="BR229" s="50"/>
      <c r="BT229" s="19"/>
      <c r="BU229" s="96"/>
      <c r="BX229" s="30"/>
    </row>
    <row r="230" spans="52:76" x14ac:dyDescent="0.2">
      <c r="AZ230" s="77"/>
      <c r="BA230" s="18"/>
      <c r="BC230" s="27"/>
      <c r="BN230" s="24"/>
      <c r="BP230" s="19"/>
      <c r="BQ230" s="21"/>
      <c r="BR230" s="50"/>
      <c r="BT230" s="19"/>
      <c r="BU230" s="96"/>
      <c r="BX230" s="30"/>
    </row>
    <row r="231" spans="52:76" x14ac:dyDescent="0.2">
      <c r="AZ231" s="77"/>
      <c r="BA231" s="18"/>
      <c r="BC231" s="27"/>
      <c r="BN231" s="24"/>
      <c r="BP231" s="19"/>
      <c r="BQ231" s="21"/>
      <c r="BR231" s="50"/>
      <c r="BT231" s="19"/>
      <c r="BU231" s="96"/>
      <c r="BX231" s="30"/>
    </row>
    <row r="232" spans="52:76" x14ac:dyDescent="0.2">
      <c r="AZ232" s="77"/>
      <c r="BA232" s="18"/>
      <c r="BC232" s="27"/>
      <c r="BN232" s="24"/>
      <c r="BP232" s="19"/>
      <c r="BQ232" s="21"/>
      <c r="BR232" s="50"/>
      <c r="BT232" s="19"/>
      <c r="BU232" s="96"/>
      <c r="BX232" s="30"/>
    </row>
    <row r="233" spans="52:76" x14ac:dyDescent="0.2">
      <c r="AZ233" s="77"/>
      <c r="BA233" s="18"/>
      <c r="BC233" s="27"/>
      <c r="BN233" s="24"/>
      <c r="BP233" s="19"/>
      <c r="BQ233" s="21"/>
      <c r="BR233" s="50"/>
      <c r="BT233" s="19"/>
      <c r="BU233" s="96"/>
      <c r="BX233" s="30"/>
    </row>
    <row r="234" spans="52:76" x14ac:dyDescent="0.2">
      <c r="AZ234" s="77"/>
      <c r="BA234" s="18"/>
      <c r="BC234" s="27"/>
      <c r="BN234" s="24"/>
      <c r="BP234" s="19"/>
      <c r="BQ234" s="21"/>
      <c r="BR234" s="50"/>
      <c r="BT234" s="19"/>
      <c r="BU234" s="96"/>
      <c r="BX234" s="30"/>
    </row>
    <row r="235" spans="52:76" x14ac:dyDescent="0.2">
      <c r="AZ235" s="77"/>
      <c r="BA235" s="18"/>
      <c r="BC235" s="27"/>
      <c r="BN235" s="24"/>
      <c r="BP235" s="19"/>
      <c r="BQ235" s="21"/>
      <c r="BR235" s="50"/>
      <c r="BT235" s="19"/>
      <c r="BU235" s="96"/>
      <c r="BX235" s="30"/>
    </row>
    <row r="236" spans="52:76" x14ac:dyDescent="0.2">
      <c r="AZ236" s="77"/>
      <c r="BA236" s="18"/>
      <c r="BC236" s="27"/>
      <c r="BN236" s="24"/>
      <c r="BP236" s="19"/>
      <c r="BQ236" s="21"/>
      <c r="BR236" s="50"/>
      <c r="BT236" s="19"/>
      <c r="BU236" s="96"/>
      <c r="BX236" s="30"/>
    </row>
    <row r="237" spans="52:76" x14ac:dyDescent="0.2">
      <c r="AZ237" s="77"/>
      <c r="BA237" s="18"/>
      <c r="BC237" s="27"/>
      <c r="BN237" s="24"/>
      <c r="BP237" s="19"/>
      <c r="BQ237" s="21"/>
      <c r="BR237" s="50"/>
      <c r="BT237" s="19"/>
      <c r="BU237" s="96"/>
      <c r="BX237" s="30"/>
    </row>
    <row r="238" spans="52:76" x14ac:dyDescent="0.2">
      <c r="AZ238" s="77"/>
      <c r="BA238" s="18"/>
      <c r="BC238" s="27"/>
      <c r="BN238" s="24"/>
      <c r="BP238" s="19"/>
      <c r="BQ238" s="21"/>
      <c r="BR238" s="50"/>
      <c r="BT238" s="19"/>
      <c r="BU238" s="96"/>
      <c r="BX238" s="30"/>
    </row>
    <row r="239" spans="52:76" x14ac:dyDescent="0.2">
      <c r="AZ239" s="77"/>
      <c r="BA239" s="18"/>
      <c r="BC239" s="27"/>
      <c r="BN239" s="24"/>
      <c r="BP239" s="19"/>
      <c r="BQ239" s="21"/>
      <c r="BR239" s="50"/>
      <c r="BT239" s="19"/>
      <c r="BU239" s="96"/>
      <c r="BX239" s="30"/>
    </row>
    <row r="240" spans="52:76" x14ac:dyDescent="0.2">
      <c r="AZ240" s="77"/>
      <c r="BA240" s="18"/>
      <c r="BC240" s="27"/>
      <c r="BN240" s="24"/>
      <c r="BP240" s="19"/>
      <c r="BQ240" s="21"/>
      <c r="BR240" s="50"/>
      <c r="BT240" s="19"/>
      <c r="BU240" s="96"/>
      <c r="BX240" s="30"/>
    </row>
    <row r="241" spans="52:76" x14ac:dyDescent="0.2">
      <c r="AZ241" s="77"/>
      <c r="BA241" s="18"/>
      <c r="BC241" s="27"/>
      <c r="BN241" s="24"/>
      <c r="BP241" s="19"/>
      <c r="BQ241" s="21"/>
      <c r="BR241" s="50"/>
      <c r="BT241" s="19"/>
      <c r="BU241" s="96"/>
      <c r="BX241" s="30"/>
    </row>
    <row r="242" spans="52:76" x14ac:dyDescent="0.2">
      <c r="AZ242" s="77"/>
      <c r="BA242" s="18"/>
      <c r="BC242" s="27"/>
      <c r="BN242" s="24"/>
      <c r="BP242" s="19"/>
      <c r="BQ242" s="21"/>
      <c r="BR242" s="50"/>
      <c r="BT242" s="19"/>
      <c r="BU242" s="96"/>
      <c r="BX242" s="30"/>
    </row>
    <row r="243" spans="52:76" x14ac:dyDescent="0.2">
      <c r="AZ243" s="77"/>
      <c r="BA243" s="18"/>
      <c r="BC243" s="27"/>
      <c r="BN243" s="24"/>
      <c r="BP243" s="19"/>
      <c r="BQ243" s="21"/>
      <c r="BR243" s="50"/>
      <c r="BT243" s="19"/>
      <c r="BU243" s="96"/>
      <c r="BX243" s="30"/>
    </row>
    <row r="244" spans="52:76" x14ac:dyDescent="0.2">
      <c r="AZ244" s="77"/>
      <c r="BA244" s="18"/>
      <c r="BC244" s="27"/>
      <c r="BN244" s="24"/>
      <c r="BP244" s="19"/>
      <c r="BQ244" s="21"/>
      <c r="BR244" s="50"/>
      <c r="BT244" s="19"/>
      <c r="BU244" s="96"/>
      <c r="BX244" s="30"/>
    </row>
    <row r="245" spans="52:76" x14ac:dyDescent="0.2">
      <c r="AZ245" s="77"/>
      <c r="BA245" s="18"/>
      <c r="BC245" s="27"/>
      <c r="BN245" s="24"/>
      <c r="BP245" s="19"/>
      <c r="BQ245" s="21"/>
      <c r="BR245" s="50"/>
      <c r="BT245" s="19"/>
      <c r="BU245" s="96"/>
      <c r="BX245" s="30"/>
    </row>
    <row r="246" spans="52:76" x14ac:dyDescent="0.2">
      <c r="AZ246" s="77"/>
      <c r="BA246" s="18"/>
      <c r="BC246" s="27"/>
      <c r="BN246" s="24"/>
      <c r="BP246" s="19"/>
      <c r="BQ246" s="21"/>
      <c r="BR246" s="50"/>
      <c r="BT246" s="19"/>
      <c r="BU246" s="96"/>
      <c r="BX246" s="30"/>
    </row>
    <row r="247" spans="52:76" x14ac:dyDescent="0.2">
      <c r="AZ247" s="77"/>
      <c r="BA247" s="18"/>
      <c r="BC247" s="27"/>
      <c r="BN247" s="24"/>
      <c r="BP247" s="19"/>
      <c r="BQ247" s="21"/>
      <c r="BR247" s="50"/>
      <c r="BT247" s="19"/>
      <c r="BU247" s="96"/>
      <c r="BX247" s="30"/>
    </row>
    <row r="248" spans="52:76" x14ac:dyDescent="0.2">
      <c r="AZ248" s="77"/>
      <c r="BA248" s="18"/>
      <c r="BC248" s="27"/>
      <c r="BN248" s="24"/>
      <c r="BP248" s="19"/>
      <c r="BQ248" s="21"/>
      <c r="BR248" s="50"/>
      <c r="BT248" s="19"/>
      <c r="BU248" s="96"/>
      <c r="BX248" s="30"/>
    </row>
    <row r="249" spans="52:76" x14ac:dyDescent="0.2">
      <c r="AZ249" s="77"/>
      <c r="BA249" s="18"/>
      <c r="BC249" s="27"/>
      <c r="BN249" s="24"/>
      <c r="BP249" s="19"/>
      <c r="BQ249" s="21"/>
      <c r="BR249" s="50"/>
      <c r="BT249" s="19"/>
      <c r="BU249" s="96"/>
      <c r="BX249" s="30"/>
    </row>
    <row r="250" spans="52:76" x14ac:dyDescent="0.2">
      <c r="AZ250" s="77"/>
      <c r="BA250" s="18"/>
      <c r="BC250" s="27"/>
      <c r="BN250" s="24"/>
      <c r="BP250" s="19"/>
      <c r="BQ250" s="21"/>
      <c r="BR250" s="50"/>
      <c r="BT250" s="19"/>
      <c r="BU250" s="96"/>
      <c r="BX250" s="30"/>
    </row>
    <row r="251" spans="52:76" x14ac:dyDescent="0.2">
      <c r="AZ251" s="77"/>
      <c r="BA251" s="18"/>
      <c r="BC251" s="27"/>
      <c r="BN251" s="24"/>
      <c r="BP251" s="19"/>
      <c r="BQ251" s="21"/>
      <c r="BR251" s="50"/>
      <c r="BT251" s="19"/>
      <c r="BU251" s="96"/>
      <c r="BX251" s="30"/>
    </row>
    <row r="252" spans="52:76" x14ac:dyDescent="0.2">
      <c r="AZ252" s="77"/>
      <c r="BA252" s="18"/>
      <c r="BC252" s="27"/>
      <c r="BN252" s="24"/>
      <c r="BP252" s="19"/>
      <c r="BQ252" s="21"/>
      <c r="BR252" s="50"/>
      <c r="BT252" s="19"/>
      <c r="BU252" s="96"/>
      <c r="BX252" s="30"/>
    </row>
    <row r="253" spans="52:76" x14ac:dyDescent="0.2">
      <c r="AZ253" s="77"/>
      <c r="BA253" s="18"/>
      <c r="BC253" s="27"/>
      <c r="BN253" s="24"/>
      <c r="BP253" s="19"/>
      <c r="BQ253" s="21"/>
      <c r="BR253" s="50"/>
      <c r="BT253" s="19"/>
      <c r="BU253" s="96"/>
      <c r="BX253" s="30"/>
    </row>
    <row r="254" spans="52:76" x14ac:dyDescent="0.2">
      <c r="AZ254" s="77"/>
      <c r="BA254" s="18"/>
      <c r="BC254" s="27"/>
      <c r="BN254" s="24"/>
      <c r="BP254" s="19"/>
      <c r="BQ254" s="21"/>
      <c r="BR254" s="50"/>
      <c r="BT254" s="19"/>
      <c r="BU254" s="96"/>
      <c r="BX254" s="30"/>
    </row>
    <row r="255" spans="52:76" x14ac:dyDescent="0.2">
      <c r="AZ255" s="77"/>
      <c r="BA255" s="18"/>
      <c r="BC255" s="27"/>
      <c r="BN255" s="24"/>
      <c r="BP255" s="19"/>
      <c r="BQ255" s="21"/>
      <c r="BR255" s="50"/>
      <c r="BT255" s="19"/>
      <c r="BU255" s="96"/>
      <c r="BX255" s="30"/>
    </row>
    <row r="256" spans="52:76" x14ac:dyDescent="0.2">
      <c r="AZ256" s="77"/>
      <c r="BA256" s="18"/>
      <c r="BC256" s="27"/>
      <c r="BN256" s="24"/>
      <c r="BP256" s="19"/>
      <c r="BQ256" s="21"/>
      <c r="BR256" s="50"/>
      <c r="BT256" s="19"/>
      <c r="BU256" s="96"/>
      <c r="BX256" s="30"/>
    </row>
    <row r="257" spans="52:76" x14ac:dyDescent="0.2">
      <c r="AZ257" s="77"/>
      <c r="BA257" s="18"/>
      <c r="BC257" s="27"/>
      <c r="BN257" s="24"/>
      <c r="BP257" s="19"/>
      <c r="BQ257" s="21"/>
      <c r="BR257" s="50"/>
      <c r="BT257" s="19"/>
      <c r="BU257" s="96"/>
      <c r="BX257" s="30"/>
    </row>
    <row r="258" spans="52:76" x14ac:dyDescent="0.2">
      <c r="AZ258" s="77"/>
      <c r="BA258" s="18"/>
      <c r="BC258" s="27"/>
      <c r="BN258" s="24"/>
      <c r="BP258" s="19"/>
      <c r="BQ258" s="21"/>
      <c r="BR258" s="50"/>
      <c r="BT258" s="19"/>
      <c r="BU258" s="96"/>
      <c r="BX258" s="30"/>
    </row>
    <row r="259" spans="52:76" x14ac:dyDescent="0.2">
      <c r="AZ259" s="77"/>
      <c r="BA259" s="18"/>
      <c r="BC259" s="27"/>
      <c r="BN259" s="24"/>
      <c r="BP259" s="19"/>
      <c r="BQ259" s="21"/>
      <c r="BR259" s="50"/>
      <c r="BT259" s="19"/>
      <c r="BU259" s="96"/>
      <c r="BX259" s="30"/>
    </row>
    <row r="260" spans="52:76" x14ac:dyDescent="0.2">
      <c r="AZ260" s="77"/>
      <c r="BA260" s="18"/>
      <c r="BC260" s="27"/>
      <c r="BN260" s="24"/>
      <c r="BP260" s="19"/>
      <c r="BQ260" s="21"/>
      <c r="BR260" s="50"/>
      <c r="BT260" s="19"/>
      <c r="BU260" s="96"/>
      <c r="BX260" s="30"/>
    </row>
    <row r="261" spans="52:76" x14ac:dyDescent="0.2">
      <c r="AZ261" s="77"/>
      <c r="BA261" s="18"/>
      <c r="BC261" s="27"/>
      <c r="BN261" s="24"/>
      <c r="BP261" s="19"/>
      <c r="BQ261" s="21"/>
      <c r="BR261" s="50"/>
      <c r="BT261" s="19"/>
      <c r="BU261" s="96"/>
      <c r="BX261" s="30"/>
    </row>
    <row r="262" spans="52:76" x14ac:dyDescent="0.2">
      <c r="AZ262" s="77"/>
      <c r="BA262" s="18"/>
      <c r="BC262" s="27"/>
      <c r="BN262" s="24"/>
      <c r="BP262" s="19"/>
      <c r="BR262" s="50"/>
      <c r="BT262" s="19"/>
      <c r="BU262" s="96"/>
      <c r="BX262" s="30"/>
    </row>
    <row r="263" spans="52:76" x14ac:dyDescent="0.2">
      <c r="AZ263" s="77"/>
      <c r="BA263" s="18"/>
      <c r="BC263" s="27"/>
      <c r="BN263" s="24"/>
      <c r="BP263" s="19"/>
      <c r="BR263" s="50"/>
      <c r="BT263" s="19"/>
      <c r="BU263" s="96"/>
      <c r="BX263" s="30"/>
    </row>
    <row r="264" spans="52:76" x14ac:dyDescent="0.2">
      <c r="AZ264" s="77"/>
      <c r="BA264" s="18"/>
      <c r="BC264" s="27"/>
      <c r="BN264" s="24"/>
      <c r="BT264" s="19"/>
      <c r="BU264" s="96"/>
      <c r="BX264" s="30"/>
    </row>
    <row r="265" spans="52:76" x14ac:dyDescent="0.2">
      <c r="BC265" s="27"/>
      <c r="BN265" s="24"/>
      <c r="BT265" s="19"/>
      <c r="BU265" s="96"/>
    </row>
    <row r="266" spans="52:76" x14ac:dyDescent="0.2">
      <c r="BT266" s="19"/>
      <c r="BU266" s="96"/>
    </row>
  </sheetData>
  <sortState xmlns:xlrd2="http://schemas.microsoft.com/office/spreadsheetml/2017/richdata2" ref="A3:DC57">
    <sortCondition ref="A3:A57"/>
  </sortState>
  <phoneticPr fontId="10" type="noConversion"/>
  <hyperlinks>
    <hyperlink ref="F3" r:id="rId1" xr:uid="{04EF4A0C-F685-4CFA-9792-D9CDEF2F9150}"/>
    <hyperlink ref="F30" r:id="rId2" xr:uid="{F7F7B01F-13AD-422A-B70E-1ECF33F6842F}"/>
    <hyperlink ref="F5:F9" r:id="rId3" display="https://pubmed.ncbi.nlm.nih.gov/27519185/" xr:uid="{83968F6C-4856-4A27-8C79-BD8C120766A2}"/>
    <hyperlink ref="F4" r:id="rId4" xr:uid="{12B78C73-8501-4673-83FB-1518402C9C98}"/>
    <hyperlink ref="F11:F13" r:id="rId5" display="https://pubmed.ncbi.nlm.nih.gov/29018789/" xr:uid="{0D02D068-A83F-4C91-9533-20B20754C045}"/>
    <hyperlink ref="F50" r:id="rId6" xr:uid="{BC9978D8-19F6-4377-9596-61BE12B04700}"/>
    <hyperlink ref="F51" r:id="rId7" xr:uid="{3A69CAD0-85B2-4436-A909-CD59987350BC}"/>
    <hyperlink ref="F52" r:id="rId8" xr:uid="{40CAE39F-9CE2-4695-8811-18D90C6A63EF}"/>
    <hyperlink ref="F53" r:id="rId9" xr:uid="{A406A209-3594-4EF4-921B-6B41670FA48C}"/>
    <hyperlink ref="F54" r:id="rId10" xr:uid="{5BFFBC37-5292-4823-B7B0-C46D1C6C78EA}"/>
    <hyperlink ref="F40" r:id="rId11" xr:uid="{7225572A-E107-47D0-84DC-C9AF22D23838}"/>
    <hyperlink ref="F41" r:id="rId12" xr:uid="{46B4EDE3-F7BC-4E35-A3BF-4D7752B7986C}"/>
    <hyperlink ref="F38" r:id="rId13" xr:uid="{D250FD18-6D28-4E1F-A8FF-BDB870F6291D}"/>
    <hyperlink ref="F39" r:id="rId14" xr:uid="{0B622644-9475-43C0-B9E3-8FBC51ED8397}"/>
    <hyperlink ref="F42" r:id="rId15" xr:uid="{D1415B4E-24D9-4DD7-9CE2-0B35C03BD54F}"/>
    <hyperlink ref="F36" r:id="rId16" xr:uid="{7460D8B1-D78B-4190-9F32-2008D4B8F38A}"/>
    <hyperlink ref="F37" r:id="rId17" xr:uid="{7319CC02-BADC-4514-B965-59C3DD27F708}"/>
    <hyperlink ref="F25" r:id="rId18" xr:uid="{FA794896-EB6F-4CF2-9AE4-E5CB27106E44}"/>
    <hyperlink ref="F26" r:id="rId19" xr:uid="{9C771228-0FBB-4A31-AF09-4952CE4ACDC8}"/>
    <hyperlink ref="F27" r:id="rId20" xr:uid="{9200B44A-ABA9-4943-851A-388FDEA7FD55}"/>
    <hyperlink ref="F28" r:id="rId21" xr:uid="{1680B494-2D63-4870-9FE7-2DE222242DCC}"/>
    <hyperlink ref="F29" r:id="rId22" xr:uid="{68B09123-9821-459B-A75F-9F3DB94B0F4A}"/>
    <hyperlink ref="F13" r:id="rId23" xr:uid="{046D460C-3F1C-45FB-AAA1-C61F95A1FDAF}"/>
    <hyperlink ref="F14" r:id="rId24" xr:uid="{2CD824B4-2FC6-440A-9597-9B6027758A8C}"/>
    <hyperlink ref="F15" r:id="rId25" xr:uid="{3B2C30F2-AF81-4333-896B-ACED42268796}"/>
    <hyperlink ref="F16" r:id="rId26" xr:uid="{D0806554-F6E7-462A-9B82-69FE00D57A17}"/>
    <hyperlink ref="F17" r:id="rId27" xr:uid="{1CEE4068-B889-4035-83EA-F765F3A675E2}"/>
    <hyperlink ref="F18" r:id="rId28" xr:uid="{1A00C1F2-AE44-45B9-8293-CB342923189A}"/>
    <hyperlink ref="F19" r:id="rId29" xr:uid="{8C545FBC-2B88-492A-B7F3-378BA9BB3778}"/>
    <hyperlink ref="F20" r:id="rId30" xr:uid="{40DC01FC-52B1-4001-B519-66BDB8F9DA0A}"/>
    <hyperlink ref="F8" r:id="rId31" xr:uid="{66DD4CFD-1D26-46E7-BCAD-B214830AD634}"/>
    <hyperlink ref="F9" r:id="rId32" xr:uid="{849330F5-7E74-4537-8176-E00B12EEFF15}"/>
    <hyperlink ref="F55" r:id="rId33" xr:uid="{282E5FC2-F287-4C0B-9582-AC944464B0B6}"/>
    <hyperlink ref="F21" r:id="rId34" xr:uid="{32255E8A-D9C2-4AEC-8920-12044B046471}"/>
    <hyperlink ref="F22" r:id="rId35" xr:uid="{029BACEC-70D5-408E-A780-C24208D63C32}"/>
    <hyperlink ref="F23" r:id="rId36" xr:uid="{1DB091F8-1AA1-4F0E-AE8B-E9F447ED53E1}"/>
    <hyperlink ref="F24" r:id="rId37" xr:uid="{5802C9B6-D1AD-4C2A-9CA7-ADEE2B1E2255}"/>
    <hyperlink ref="F43" r:id="rId38" xr:uid="{D83C86CB-84B6-47C1-9EEE-6C169AA8656F}"/>
    <hyperlink ref="F44" r:id="rId39" xr:uid="{E401C143-72D1-4B53-8A5D-D008FB6C1BAD}"/>
    <hyperlink ref="F45" r:id="rId40" xr:uid="{01C70648-DE75-4DCD-9B25-923532E443F5}"/>
    <hyperlink ref="F46" r:id="rId41" xr:uid="{568D357A-0C7E-4F64-9EF5-C0AB095AC6FA}"/>
    <hyperlink ref="F47" r:id="rId42" xr:uid="{B85714B4-9560-4EA7-B22E-84C1332203EE}"/>
    <hyperlink ref="F48" r:id="rId43" xr:uid="{0EA8897A-6FE0-4D6C-8C33-A148F35A6511}"/>
    <hyperlink ref="F49" r:id="rId44" xr:uid="{571CD00E-BBD0-49C4-A0F4-235B3F367B29}"/>
    <hyperlink ref="F10" r:id="rId45" xr:uid="{DC1B09F8-97E8-43ED-88A6-E417F793F23F}"/>
    <hyperlink ref="F11" r:id="rId46" xr:uid="{97B7B410-20D7-44D1-919C-80552BA8543F}"/>
    <hyperlink ref="F12" r:id="rId47" xr:uid="{F9F81B5D-F4D3-41F3-931A-2E87D2AA92E7}"/>
  </hyperlinks>
  <pageMargins left="0.7" right="0.7" top="0.75" bottom="0.75" header="0.3" footer="0.3"/>
  <pageSetup orientation="portrait" horizontalDpi="300" verticalDpi="300" r:id="rId48"/>
  <legacyDrawing r:id="rId49"/>
  <extLst>
    <ext xmlns:x14="http://schemas.microsoft.com/office/spreadsheetml/2009/9/main" uri="{CCE6A557-97BC-4b89-ADB6-D9C93CAAB3DF}">
      <x14:dataValidations xmlns:xm="http://schemas.microsoft.com/office/excel/2006/main" count="36">
        <x14:dataValidation type="list" allowBlank="1" showInputMessage="1" showErrorMessage="1" xr:uid="{142DCC99-DDF6-4B33-A292-C0270B8786A7}">
          <x14:formula1>
            <xm:f>Dropdowns!$G$4:$G$5</xm:f>
          </x14:formula1>
          <xm:sqref>G56:G262</xm:sqref>
        </x14:dataValidation>
        <x14:dataValidation type="list" allowBlank="1" showInputMessage="1" showErrorMessage="1" xr:uid="{7534DB0C-64C4-4FCC-906E-690D77FD018E}">
          <x14:formula1>
            <xm:f>Dropdowns!$H$4:$H$6</xm:f>
          </x14:formula1>
          <xm:sqref>H3:H265</xm:sqref>
        </x14:dataValidation>
        <x14:dataValidation type="list" allowBlank="1" showInputMessage="1" showErrorMessage="1" xr:uid="{056CE165-0CFC-4CFC-85BB-78C8DD3C9D62}">
          <x14:formula1>
            <xm:f>Dropdowns!$O$3:$O$9</xm:f>
          </x14:formula1>
          <xm:sqref>O3:O37 O41:O209</xm:sqref>
        </x14:dataValidation>
        <x14:dataValidation type="list" allowBlank="1" showInputMessage="1" showErrorMessage="1" xr:uid="{8A4EB195-EA12-4805-97FA-2036E2642DB6}">
          <x14:formula1>
            <xm:f>Dropdowns!$P$3:$P$9</xm:f>
          </x14:formula1>
          <xm:sqref>P3:P215</xm:sqref>
        </x14:dataValidation>
        <x14:dataValidation type="list" allowBlank="1" showInputMessage="1" showErrorMessage="1" xr:uid="{9E70ADA1-4CF8-42F1-B8C7-23EBCF255FAF}">
          <x14:formula1>
            <xm:f>Dropdowns!$U$3:$U$7</xm:f>
          </x14:formula1>
          <xm:sqref>U3:U37 U41:U215</xm:sqref>
        </x14:dataValidation>
        <x14:dataValidation type="list" allowBlank="1" showInputMessage="1" showErrorMessage="1" xr:uid="{8BF10686-385C-4161-B791-FBE07AA0131C}">
          <x14:formula1>
            <xm:f>Dropdowns!$V$3:$V$7</xm:f>
          </x14:formula1>
          <xm:sqref>V3:V37 V41:V216</xm:sqref>
        </x14:dataValidation>
        <x14:dataValidation type="list" allowBlank="1" showInputMessage="1" showErrorMessage="1" xr:uid="{AC958B22-DB3D-4C97-B764-D04A38FBF687}">
          <x14:formula1>
            <xm:f>Dropdowns!$AA$3:$AA$6</xm:f>
          </x14:formula1>
          <xm:sqref>AA3:AA209</xm:sqref>
        </x14:dataValidation>
        <x14:dataValidation type="list" allowBlank="1" showInputMessage="1" showErrorMessage="1" xr:uid="{5A64661A-A0E0-46EC-93F8-D69A21BBEE80}">
          <x14:formula1>
            <xm:f>Dropdowns!$AB$3:$AB$6</xm:f>
          </x14:formula1>
          <xm:sqref>AB3:AB37 AB49:AB213</xm:sqref>
        </x14:dataValidation>
        <x14:dataValidation type="list" allowBlank="1" showInputMessage="1" showErrorMessage="1" xr:uid="{47AAD2CA-BC75-454A-84DA-3436FC009B99}">
          <x14:formula1>
            <xm:f>Dropdowns!$AC$3:$AC$5</xm:f>
          </x14:formula1>
          <xm:sqref>AC3:AC37 AC49:AC211</xm:sqref>
        </x14:dataValidation>
        <x14:dataValidation type="list" allowBlank="1" showInputMessage="1" showErrorMessage="1" xr:uid="{28075D64-C316-4CE6-AD14-27E784158A53}">
          <x14:formula1>
            <xm:f>Dropdowns!$AD$3:$AD$6</xm:f>
          </x14:formula1>
          <xm:sqref>AD3:AD37 AD41:AD211</xm:sqref>
        </x14:dataValidation>
        <x14:dataValidation type="list" allowBlank="1" showInputMessage="1" showErrorMessage="1" xr:uid="{69281CA7-9163-4474-9187-76B605F90D03}">
          <x14:formula1>
            <xm:f>Dropdowns!$AF$3:$AF$5</xm:f>
          </x14:formula1>
          <xm:sqref>AF3:AF215</xm:sqref>
        </x14:dataValidation>
        <x14:dataValidation type="list" allowBlank="1" showInputMessage="1" showErrorMessage="1" xr:uid="{BDD587A7-B2A2-45AA-AB06-7ED5A3E231B7}">
          <x14:formula1>
            <xm:f>Dropdowns!$AS$3:$AS$13</xm:f>
          </x14:formula1>
          <xm:sqref>AS3:AS37 AS41:AS211</xm:sqref>
        </x14:dataValidation>
        <x14:dataValidation type="list" allowBlank="1" showInputMessage="1" showErrorMessage="1" xr:uid="{BB681E8E-DF67-4B0C-8712-229F8797A380}">
          <x14:formula1>
            <xm:f>Dropdowns!$AV$3:$AV$6</xm:f>
          </x14:formula1>
          <xm:sqref>AV3:AV37 AV41:AV215</xm:sqref>
        </x14:dataValidation>
        <x14:dataValidation type="list" allowBlank="1" showInputMessage="1" showErrorMessage="1" xr:uid="{DEC1B82D-45F3-4CCC-A805-7C6DB5E806A1}">
          <x14:formula1>
            <xm:f>Dropdowns!$AX$3:$AX$9</xm:f>
          </x14:formula1>
          <xm:sqref>AX3:AX37 AX41:AX217</xm:sqref>
        </x14:dataValidation>
        <x14:dataValidation type="list" allowBlank="1" showInputMessage="1" showErrorMessage="1" xr:uid="{9C76513F-68BF-4AD6-A826-E7A93B575FD2}">
          <x14:formula1>
            <xm:f>Dropdowns!$AZ$3:$AZ$208</xm:f>
          </x14:formula1>
          <xm:sqref>AZ3:AZ37 AZ41:AZ264</xm:sqref>
        </x14:dataValidation>
        <x14:dataValidation type="list" allowBlank="1" showInputMessage="1" showErrorMessage="1" xr:uid="{3EC1E66D-AB73-46F1-92F9-F0B1A3A8AD21}">
          <x14:formula1>
            <xm:f>Dropdowns!$BA$4:$BA$208</xm:f>
          </x14:formula1>
          <xm:sqref>BA3:BA264</xm:sqref>
        </x14:dataValidation>
        <x14:dataValidation type="list" allowBlank="1" showInputMessage="1" showErrorMessage="1" xr:uid="{4665F6AA-C9E6-4B7F-9B43-9C2BB5623ABB}">
          <x14:formula1>
            <xm:f>Dropdowns!$BB$3:$BB$7</xm:f>
          </x14:formula1>
          <xm:sqref>BB3:BB263</xm:sqref>
        </x14:dataValidation>
        <x14:dataValidation type="list" allowBlank="1" showInputMessage="1" showErrorMessage="1" xr:uid="{A415FB0D-6F76-4AD1-BF31-6E014A232BF2}">
          <x14:formula1>
            <xm:f>Dropdowns!$BC$3:$BC$11</xm:f>
          </x14:formula1>
          <xm:sqref>BC3:BC265</xm:sqref>
        </x14:dataValidation>
        <x14:dataValidation type="list" allowBlank="1" showInputMessage="1" showErrorMessage="1" xr:uid="{88F329A7-B144-42C1-AA4E-21D972ABC336}">
          <x14:formula1>
            <xm:f>Dropdowns!$BD$3:$BD$15</xm:f>
          </x14:formula1>
          <xm:sqref>BD3:BD265</xm:sqref>
        </x14:dataValidation>
        <x14:dataValidation type="list" allowBlank="1" showInputMessage="1" showErrorMessage="1" xr:uid="{C242874A-8641-413B-BB5E-9D1D82600AE9}">
          <x14:formula1>
            <xm:f>Dropdowns!$BG$3:$BG$12</xm:f>
          </x14:formula1>
          <xm:sqref>BG3:BG37 BG41:BG265</xm:sqref>
        </x14:dataValidation>
        <x14:dataValidation type="list" allowBlank="1" showInputMessage="1" showErrorMessage="1" xr:uid="{FF50C705-31C6-4665-A0E3-681D6E0629DF}">
          <x14:formula1>
            <xm:f>Dropdowns!$BN$3:$BN$22</xm:f>
          </x14:formula1>
          <xm:sqref>BN3:BN37 BN41:BN265</xm:sqref>
        </x14:dataValidation>
        <x14:dataValidation type="list" allowBlank="1" showInputMessage="1" showErrorMessage="1" xr:uid="{CB0C4C0F-0258-456D-B702-E1A88B2983CE}">
          <x14:formula1>
            <xm:f>Dropdowns!$BP$3:$BP$11</xm:f>
          </x14:formula1>
          <xm:sqref>BP3:BP263</xm:sqref>
        </x14:dataValidation>
        <x14:dataValidation type="list" allowBlank="1" showInputMessage="1" showErrorMessage="1" xr:uid="{1BCCB8AF-CE08-49F8-8086-8D58272AFDD1}">
          <x14:formula1>
            <xm:f>Dropdowns!$BQ$3:$BQ$5</xm:f>
          </x14:formula1>
          <xm:sqref>BQ3:BQ37 BQ41:BQ261</xm:sqref>
        </x14:dataValidation>
        <x14:dataValidation type="list" allowBlank="1" showInputMessage="1" showErrorMessage="1" xr:uid="{AD936B0F-06D2-4923-BD3C-39176E8A4164}">
          <x14:formula1>
            <xm:f>Dropdowns!$BR$3:$BR$9</xm:f>
          </x14:formula1>
          <xm:sqref>BR3:BR37 BR41:BR263</xm:sqref>
        </x14:dataValidation>
        <x14:dataValidation type="list" allowBlank="1" showInputMessage="1" showErrorMessage="1" xr:uid="{01AFE93C-94C7-4029-8F5F-250CF4379BCF}">
          <x14:formula1>
            <xm:f>Dropdowns!$BT$3:$BT$10</xm:f>
          </x14:formula1>
          <xm:sqref>BT3:BT37 BT41:BT266</xm:sqref>
        </x14:dataValidation>
        <x14:dataValidation type="list" allowBlank="1" showInputMessage="1" showErrorMessage="1" xr:uid="{4B12CFED-2BD0-4734-ACA9-DDEAC7D07B30}">
          <x14:formula1>
            <xm:f>Dropdowns!$BU$3:$BU$168</xm:f>
          </x14:formula1>
          <xm:sqref>BU3:BU37 BU41:BU266</xm:sqref>
        </x14:dataValidation>
        <x14:dataValidation type="list" allowBlank="1" showInputMessage="1" showErrorMessage="1" xr:uid="{42BA3CD1-4550-4266-89DB-4FAEDA9D3490}">
          <x14:formula1>
            <xm:f>Dropdowns!$BX$3:$BX$5</xm:f>
          </x14:formula1>
          <xm:sqref>BX3:BX37 BX41:BX264</xm:sqref>
        </x14:dataValidation>
        <x14:dataValidation type="list" allowBlank="1" showInputMessage="1" showErrorMessage="1" xr:uid="{4E18A88E-214D-4DD9-A602-C67DE835830D}">
          <x14:formula1>
            <xm:f>Dropdowns!$CU$3:$CU$7</xm:f>
          </x14:formula1>
          <xm:sqref>CV3:CV37 CV41:CV264</xm:sqref>
        </x14:dataValidation>
        <x14:dataValidation type="list" allowBlank="1" showInputMessage="1" showErrorMessage="1" xr:uid="{21DF2BCF-AF1A-45EA-8362-C6C6A769B464}">
          <x14:formula1>
            <xm:f>Dropdowns!$CW$3:$CW$6</xm:f>
          </x14:formula1>
          <xm:sqref>CX3:CX37 CX41:CX265</xm:sqref>
        </x14:dataValidation>
        <x14:dataValidation type="list" allowBlank="1" showInputMessage="1" showErrorMessage="1" xr:uid="{3733E8D1-16E6-4659-BD62-274C6BF348C4}">
          <x14:formula1>
            <xm:f>Dropdowns!$L$4:$L$28</xm:f>
          </x14:formula1>
          <xm:sqref>L3:L265</xm:sqref>
        </x14:dataValidation>
        <x14:dataValidation type="list" allowBlank="1" showInputMessage="1" showErrorMessage="1" xr:uid="{94E570FC-6CE8-4342-A3D7-0FCDE18FD7FF}">
          <x14:formula1>
            <xm:f>Dropdowns!$N$3:$N$8</xm:f>
          </x14:formula1>
          <xm:sqref>N3:N37 N41:N208</xm:sqref>
        </x14:dataValidation>
        <x14:dataValidation type="list" allowBlank="1" showInputMessage="1" showErrorMessage="1" xr:uid="{64006AFC-D049-4E07-9D9B-202DBDA0DB3F}">
          <x14:formula1>
            <xm:f>Dropdowns!$R$3:$R$14</xm:f>
          </x14:formula1>
          <xm:sqref>R3:R37 R41:R265</xm:sqref>
        </x14:dataValidation>
        <x14:dataValidation type="list" allowBlank="1" showInputMessage="1" showErrorMessage="1" xr:uid="{D8DB04B7-50A6-468B-B5A3-2F8E6C7E6BE3}">
          <x14:formula1>
            <xm:f>Dropdowns!$I$4:$I$12</xm:f>
          </x14:formula1>
          <xm:sqref>I3:I37 I41:I209</xm:sqref>
        </x14:dataValidation>
        <x14:dataValidation type="list" allowBlank="1" showInputMessage="1" showErrorMessage="1" xr:uid="{A3091323-E46A-4F59-B449-0EF55387EA5F}">
          <x14:formula1>
            <xm:f>Dropdowns!$K$4:$K$15</xm:f>
          </x14:formula1>
          <xm:sqref>K3:K37 K41:K264</xm:sqref>
        </x14:dataValidation>
        <x14:dataValidation type="list" allowBlank="1" showInputMessage="1" showErrorMessage="1" xr:uid="{4FC75845-24E6-496A-BF38-7A22F7C9B954}">
          <x14:formula1>
            <xm:f>Dropdowns!$Q$3:$Q$20</xm:f>
          </x14:formula1>
          <xm:sqref>Q3:Q216</xm:sqref>
        </x14:dataValidation>
        <x14:dataValidation type="list" allowBlank="1" showInputMessage="1" showErrorMessage="1" xr:uid="{F0534599-BDE4-4395-A872-7457F5733A50}">
          <x14:formula1>
            <xm:f>Dropdowns!$J$4:$J$16</xm:f>
          </x14:formula1>
          <xm:sqref>J3:J37 J41:J146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A6256-277B-40DB-B343-F8FBB540FFEA}">
  <dimension ref="A1:AI36"/>
  <sheetViews>
    <sheetView topLeftCell="L1" zoomScale="70" zoomScaleNormal="70" workbookViewId="0">
      <selection activeCell="R2" sqref="R2"/>
    </sheetView>
  </sheetViews>
  <sheetFormatPr defaultColWidth="8.7109375" defaultRowHeight="15" x14ac:dyDescent="0.25"/>
  <cols>
    <col min="1" max="1" width="23.140625" style="7" customWidth="1"/>
    <col min="2" max="2" width="33.85546875" style="7" customWidth="1"/>
    <col min="3" max="6" width="43.7109375" style="7" customWidth="1"/>
    <col min="7" max="7" width="32.28515625" style="25" bestFit="1" customWidth="1"/>
    <col min="8" max="8" width="28.42578125" style="25" bestFit="1" customWidth="1"/>
    <col min="9" max="9" width="21.85546875" style="25" bestFit="1" customWidth="1"/>
    <col min="10" max="10" width="8.7109375" style="25"/>
    <col min="11" max="11" width="35" style="25" bestFit="1" customWidth="1"/>
    <col min="12" max="12" width="57.28515625" style="25" bestFit="1" customWidth="1"/>
    <col min="13" max="13" width="8.7109375" style="25"/>
    <col min="14" max="14" width="49.5703125" style="25" bestFit="1" customWidth="1"/>
    <col min="15" max="15" width="63.7109375" style="25" bestFit="1" customWidth="1"/>
    <col min="16" max="16384" width="8.7109375" style="25"/>
  </cols>
  <sheetData>
    <row r="1" spans="1:35" ht="15.75" thickBot="1" x14ac:dyDescent="0.3">
      <c r="E1" s="167" t="s">
        <v>678</v>
      </c>
      <c r="F1" s="167"/>
      <c r="R1" s="25">
        <v>2003</v>
      </c>
      <c r="S1" s="25">
        <v>2004</v>
      </c>
      <c r="T1" s="25">
        <v>2005</v>
      </c>
      <c r="U1" s="25">
        <v>2006</v>
      </c>
      <c r="V1">
        <v>2007</v>
      </c>
      <c r="W1">
        <v>2008</v>
      </c>
      <c r="X1">
        <v>2009</v>
      </c>
      <c r="Y1">
        <v>2010</v>
      </c>
      <c r="Z1">
        <v>2011</v>
      </c>
      <c r="AA1">
        <v>2012</v>
      </c>
      <c r="AB1">
        <v>2013</v>
      </c>
      <c r="AC1">
        <v>2014</v>
      </c>
      <c r="AD1">
        <v>2015</v>
      </c>
      <c r="AE1">
        <v>2016</v>
      </c>
      <c r="AF1">
        <v>2017</v>
      </c>
      <c r="AG1">
        <v>2018</v>
      </c>
      <c r="AH1">
        <v>2019</v>
      </c>
      <c r="AI1">
        <v>2020</v>
      </c>
    </row>
    <row r="2" spans="1:35" s="54" customFormat="1" ht="15.75" thickBot="1" x14ac:dyDescent="0.3">
      <c r="A2" s="53" t="s">
        <v>639</v>
      </c>
      <c r="B2" s="53" t="s">
        <v>655</v>
      </c>
      <c r="C2" s="53" t="s">
        <v>595</v>
      </c>
      <c r="D2" s="53" t="s">
        <v>663</v>
      </c>
      <c r="E2" s="53" t="s">
        <v>679</v>
      </c>
      <c r="F2" s="53" t="s">
        <v>680</v>
      </c>
      <c r="K2" s="153" t="s">
        <v>88</v>
      </c>
      <c r="L2" s="41" t="s">
        <v>87</v>
      </c>
      <c r="N2" s="55" t="s">
        <v>102</v>
      </c>
      <c r="O2" s="56" t="s">
        <v>101</v>
      </c>
      <c r="Q2" s="140" t="s">
        <v>948</v>
      </c>
      <c r="R2">
        <v>78.908343965249998</v>
      </c>
      <c r="S2">
        <v>81.032723970169513</v>
      </c>
      <c r="T2">
        <v>83.556846604702912</v>
      </c>
      <c r="U2">
        <v>86.0854477748059</v>
      </c>
      <c r="V2">
        <v>88.39794300212462</v>
      </c>
      <c r="W2">
        <v>90.117399416564552</v>
      </c>
      <c r="X2">
        <v>90.804409400584532</v>
      </c>
      <c r="Y2">
        <v>91.862508274781831</v>
      </c>
      <c r="Z2">
        <v>93.781427680394714</v>
      </c>
      <c r="AA2">
        <v>95.580013859635088</v>
      </c>
      <c r="AB2">
        <v>97.257362610174113</v>
      </c>
      <c r="AC2">
        <v>99.056456021126564</v>
      </c>
      <c r="AD2" s="139">
        <v>100</v>
      </c>
      <c r="AE2">
        <v>101.04924737000228</v>
      </c>
      <c r="AF2">
        <v>102.9490418051582</v>
      </c>
      <c r="AG2">
        <v>105.42082885606334</v>
      </c>
      <c r="AH2">
        <v>107.30275040316543</v>
      </c>
      <c r="AI2">
        <v>108.60249572846791</v>
      </c>
    </row>
    <row r="3" spans="1:35" x14ac:dyDescent="0.25">
      <c r="A3" s="152" t="s">
        <v>214</v>
      </c>
      <c r="B3" s="7" t="s">
        <v>661</v>
      </c>
      <c r="C3" s="168" t="s">
        <v>664</v>
      </c>
      <c r="D3" s="171" t="s">
        <v>626</v>
      </c>
      <c r="E3" s="162" t="s">
        <v>598</v>
      </c>
      <c r="F3" s="36" t="s">
        <v>604</v>
      </c>
      <c r="K3" s="154"/>
      <c r="L3" s="42" t="s">
        <v>113</v>
      </c>
      <c r="N3" s="150" t="s">
        <v>127</v>
      </c>
      <c r="O3" s="45" t="s">
        <v>126</v>
      </c>
      <c r="Q3" s="25" t="s">
        <v>949</v>
      </c>
    </row>
    <row r="4" spans="1:35" ht="15.75" thickBot="1" x14ac:dyDescent="0.3">
      <c r="A4" s="152"/>
      <c r="B4" s="7" t="s">
        <v>662</v>
      </c>
      <c r="C4" s="169"/>
      <c r="D4" s="172"/>
      <c r="E4" s="163"/>
      <c r="F4" s="37" t="s">
        <v>605</v>
      </c>
      <c r="K4" s="155"/>
      <c r="L4" s="43" t="s">
        <v>138</v>
      </c>
      <c r="N4" s="158"/>
      <c r="O4" s="34" t="s">
        <v>149</v>
      </c>
    </row>
    <row r="5" spans="1:35" ht="15.75" thickBot="1" x14ac:dyDescent="0.3">
      <c r="B5" s="16"/>
      <c r="C5" s="169"/>
      <c r="D5" s="172"/>
      <c r="E5" s="164" t="s">
        <v>135</v>
      </c>
      <c r="F5" s="37" t="s">
        <v>606</v>
      </c>
      <c r="K5" s="132" t="s">
        <v>160</v>
      </c>
      <c r="L5" s="44" t="s">
        <v>174</v>
      </c>
      <c r="N5" s="151"/>
      <c r="O5" s="35" t="s">
        <v>166</v>
      </c>
    </row>
    <row r="6" spans="1:35" ht="15.75" thickBot="1" x14ac:dyDescent="0.3">
      <c r="B6" s="16"/>
      <c r="C6" s="169"/>
      <c r="D6" s="172"/>
      <c r="E6" s="163"/>
      <c r="F6" s="37" t="s">
        <v>607</v>
      </c>
      <c r="K6" s="153" t="s">
        <v>175</v>
      </c>
      <c r="L6" s="41" t="s">
        <v>199</v>
      </c>
      <c r="N6" s="134" t="s">
        <v>178</v>
      </c>
      <c r="O6" s="39" t="s">
        <v>178</v>
      </c>
    </row>
    <row r="7" spans="1:35" ht="15.75" thickBot="1" x14ac:dyDescent="0.3">
      <c r="B7" s="16"/>
      <c r="C7" s="169"/>
      <c r="D7" s="172"/>
      <c r="E7" s="164" t="s">
        <v>599</v>
      </c>
      <c r="F7" s="37" t="s">
        <v>608</v>
      </c>
      <c r="K7" s="155"/>
      <c r="L7" s="43" t="s">
        <v>631</v>
      </c>
      <c r="N7" s="150" t="s">
        <v>189</v>
      </c>
      <c r="O7" s="45" t="s">
        <v>188</v>
      </c>
    </row>
    <row r="8" spans="1:35" ht="15.75" thickBot="1" x14ac:dyDescent="0.3">
      <c r="B8" s="16"/>
      <c r="C8" s="169"/>
      <c r="D8" s="172"/>
      <c r="E8" s="165"/>
      <c r="F8" s="37" t="s">
        <v>609</v>
      </c>
      <c r="K8" s="132" t="s">
        <v>227</v>
      </c>
      <c r="L8" s="44" t="s">
        <v>231</v>
      </c>
      <c r="N8" s="151"/>
      <c r="O8" s="35" t="s">
        <v>196</v>
      </c>
    </row>
    <row r="9" spans="1:35" ht="15.75" thickBot="1" x14ac:dyDescent="0.3">
      <c r="C9" s="169"/>
      <c r="D9" s="173"/>
      <c r="E9" s="166"/>
      <c r="F9" s="38" t="s">
        <v>610</v>
      </c>
      <c r="K9" s="156" t="s">
        <v>241</v>
      </c>
      <c r="L9" s="44" t="s">
        <v>240</v>
      </c>
      <c r="N9" s="134" t="s">
        <v>206</v>
      </c>
      <c r="O9" s="39" t="s">
        <v>211</v>
      </c>
    </row>
    <row r="10" spans="1:35" ht="15.75" thickBot="1" x14ac:dyDescent="0.3">
      <c r="C10" s="169"/>
      <c r="D10" s="174" t="s">
        <v>627</v>
      </c>
      <c r="E10" s="162" t="s">
        <v>600</v>
      </c>
      <c r="F10" s="36" t="s">
        <v>611</v>
      </c>
      <c r="K10" s="157"/>
      <c r="L10" s="40" t="s">
        <v>246</v>
      </c>
      <c r="N10" s="134" t="s">
        <v>635</v>
      </c>
      <c r="O10" s="39" t="s">
        <v>222</v>
      </c>
    </row>
    <row r="11" spans="1:35" x14ac:dyDescent="0.25">
      <c r="B11" s="16"/>
      <c r="C11" s="169"/>
      <c r="D11" s="175"/>
      <c r="E11" s="165"/>
      <c r="F11" s="37" t="s">
        <v>612</v>
      </c>
      <c r="K11" s="133" t="s">
        <v>632</v>
      </c>
      <c r="L11" s="33" t="s">
        <v>143</v>
      </c>
      <c r="N11" s="150" t="s">
        <v>236</v>
      </c>
      <c r="O11" s="45" t="s">
        <v>636</v>
      </c>
    </row>
    <row r="12" spans="1:35" ht="15.75" thickBot="1" x14ac:dyDescent="0.3">
      <c r="C12" s="169"/>
      <c r="D12" s="175"/>
      <c r="E12" s="165"/>
      <c r="F12" s="37" t="s">
        <v>613</v>
      </c>
      <c r="K12" s="28"/>
      <c r="L12" s="28"/>
      <c r="N12" s="151"/>
      <c r="O12" s="35" t="s">
        <v>252</v>
      </c>
    </row>
    <row r="13" spans="1:35" ht="15.75" thickBot="1" x14ac:dyDescent="0.3">
      <c r="B13" s="16"/>
      <c r="C13" s="169"/>
      <c r="D13" s="175"/>
      <c r="E13" s="165"/>
      <c r="F13" s="37" t="s">
        <v>614</v>
      </c>
      <c r="K13" s="28"/>
      <c r="L13" s="28"/>
      <c r="N13" s="134" t="s">
        <v>143</v>
      </c>
      <c r="O13" s="39" t="s">
        <v>143</v>
      </c>
    </row>
    <row r="14" spans="1:35" ht="15.75" thickBot="1" x14ac:dyDescent="0.3">
      <c r="B14" s="16"/>
      <c r="C14" s="169"/>
      <c r="D14" s="175"/>
      <c r="E14" s="163"/>
      <c r="F14" s="37" t="s">
        <v>615</v>
      </c>
      <c r="L14" s="28"/>
      <c r="N14" s="134" t="s">
        <v>203</v>
      </c>
      <c r="O14" s="39" t="s">
        <v>203</v>
      </c>
    </row>
    <row r="15" spans="1:35" x14ac:dyDescent="0.25">
      <c r="A15" s="15"/>
      <c r="B15" s="15"/>
      <c r="C15" s="169"/>
      <c r="D15" s="175"/>
      <c r="E15" s="164" t="s">
        <v>110</v>
      </c>
      <c r="F15" s="37" t="s">
        <v>616</v>
      </c>
      <c r="K15" s="28"/>
      <c r="L15" s="28"/>
    </row>
    <row r="16" spans="1:35" x14ac:dyDescent="0.25">
      <c r="A16" s="16"/>
      <c r="B16" s="16"/>
      <c r="C16" s="169"/>
      <c r="D16" s="175"/>
      <c r="E16" s="165"/>
      <c r="F16" s="37" t="s">
        <v>617</v>
      </c>
      <c r="K16" s="28"/>
      <c r="L16" s="28"/>
    </row>
    <row r="17" spans="1:12" x14ac:dyDescent="0.25">
      <c r="A17" s="16"/>
      <c r="B17" s="16"/>
      <c r="C17" s="169"/>
      <c r="D17" s="175"/>
      <c r="E17" s="163"/>
      <c r="F17" s="37" t="s">
        <v>618</v>
      </c>
      <c r="K17" s="28"/>
      <c r="L17" s="28"/>
    </row>
    <row r="18" spans="1:12" x14ac:dyDescent="0.25">
      <c r="C18" s="169"/>
      <c r="D18" s="175"/>
      <c r="E18" s="164" t="s">
        <v>601</v>
      </c>
      <c r="F18" s="37" t="s">
        <v>619</v>
      </c>
      <c r="K18" s="28"/>
      <c r="L18" s="28"/>
    </row>
    <row r="19" spans="1:12" x14ac:dyDescent="0.25">
      <c r="C19" s="169"/>
      <c r="D19" s="175"/>
      <c r="E19" s="163"/>
      <c r="F19" s="37" t="s">
        <v>620</v>
      </c>
      <c r="K19" s="28"/>
      <c r="L19" s="28"/>
    </row>
    <row r="20" spans="1:12" x14ac:dyDescent="0.25">
      <c r="C20" s="169"/>
      <c r="D20" s="175"/>
      <c r="E20" s="164" t="s">
        <v>628</v>
      </c>
      <c r="F20" s="37" t="s">
        <v>621</v>
      </c>
      <c r="K20" s="28"/>
      <c r="L20" s="28"/>
    </row>
    <row r="21" spans="1:12" x14ac:dyDescent="0.25">
      <c r="C21" s="169"/>
      <c r="D21" s="175"/>
      <c r="E21" s="165"/>
      <c r="F21" s="37" t="s">
        <v>622</v>
      </c>
      <c r="K21" s="28"/>
      <c r="L21" s="28"/>
    </row>
    <row r="22" spans="1:12" x14ac:dyDescent="0.25">
      <c r="C22" s="169"/>
      <c r="D22" s="175"/>
      <c r="E22" s="165"/>
      <c r="F22" s="37" t="s">
        <v>623</v>
      </c>
      <c r="K22" s="28"/>
      <c r="L22" s="28"/>
    </row>
    <row r="23" spans="1:12" x14ac:dyDescent="0.25">
      <c r="C23" s="169"/>
      <c r="D23" s="175"/>
      <c r="E23" s="163"/>
      <c r="F23" s="37" t="s">
        <v>624</v>
      </c>
    </row>
    <row r="24" spans="1:12" ht="15.75" thickBot="1" x14ac:dyDescent="0.3">
      <c r="C24" s="170"/>
      <c r="D24" s="176"/>
      <c r="E24" s="125" t="s">
        <v>603</v>
      </c>
      <c r="F24" s="57" t="s">
        <v>625</v>
      </c>
    </row>
    <row r="25" spans="1:12" ht="15.75" thickBot="1" x14ac:dyDescent="0.3">
      <c r="C25" s="59" t="s">
        <v>665</v>
      </c>
      <c r="D25" s="60" t="s">
        <v>629</v>
      </c>
      <c r="E25" s="126" t="s">
        <v>84</v>
      </c>
      <c r="F25" s="39" t="s">
        <v>84</v>
      </c>
      <c r="G25"/>
      <c r="H25"/>
    </row>
    <row r="26" spans="1:12" x14ac:dyDescent="0.25">
      <c r="C26" s="159" t="s">
        <v>668</v>
      </c>
      <c r="D26" s="61" t="s">
        <v>669</v>
      </c>
      <c r="E26" s="127"/>
      <c r="F26" s="62"/>
      <c r="G26"/>
    </row>
    <row r="27" spans="1:12" x14ac:dyDescent="0.25">
      <c r="C27" s="160"/>
      <c r="D27" s="58" t="s">
        <v>670</v>
      </c>
      <c r="E27" s="128"/>
      <c r="F27" s="63"/>
    </row>
    <row r="28" spans="1:12" ht="15.75" thickBot="1" x14ac:dyDescent="0.3">
      <c r="C28" s="161"/>
      <c r="D28" s="64" t="s">
        <v>671</v>
      </c>
      <c r="E28" s="129"/>
      <c r="F28" s="65"/>
    </row>
    <row r="29" spans="1:12" ht="15.75" thickBot="1" x14ac:dyDescent="0.3">
      <c r="C29" s="59" t="s">
        <v>676</v>
      </c>
      <c r="D29" s="66"/>
      <c r="E29" s="130"/>
      <c r="F29" s="67"/>
    </row>
    <row r="30" spans="1:12" x14ac:dyDescent="0.25">
      <c r="C30" s="159" t="s">
        <v>666</v>
      </c>
      <c r="D30" s="61" t="s">
        <v>672</v>
      </c>
      <c r="E30" s="131"/>
      <c r="F30" s="68"/>
    </row>
    <row r="31" spans="1:12" x14ac:dyDescent="0.25">
      <c r="C31" s="160"/>
      <c r="D31" s="58" t="s">
        <v>673</v>
      </c>
      <c r="E31" s="128"/>
      <c r="F31" s="63"/>
    </row>
    <row r="32" spans="1:12" x14ac:dyDescent="0.25">
      <c r="C32" s="160"/>
      <c r="D32" s="58" t="s">
        <v>674</v>
      </c>
      <c r="E32" s="128"/>
      <c r="F32" s="63"/>
    </row>
    <row r="33" spans="3:6" ht="15.75" thickBot="1" x14ac:dyDescent="0.3">
      <c r="C33" s="161"/>
      <c r="D33" s="69" t="s">
        <v>675</v>
      </c>
      <c r="E33" s="129"/>
      <c r="F33" s="65"/>
    </row>
    <row r="34" spans="3:6" ht="15.75" thickBot="1" x14ac:dyDescent="0.3">
      <c r="C34" s="59" t="s">
        <v>677</v>
      </c>
      <c r="D34" s="66"/>
      <c r="E34" s="130"/>
      <c r="F34" s="67"/>
    </row>
    <row r="35" spans="3:6" x14ac:dyDescent="0.25">
      <c r="D35" s="26"/>
      <c r="E35" s="26"/>
      <c r="F35" s="26"/>
    </row>
    <row r="36" spans="3:6" x14ac:dyDescent="0.25">
      <c r="D36" s="16"/>
      <c r="E36" s="16"/>
      <c r="F36" s="16"/>
    </row>
  </sheetData>
  <mergeCells count="20">
    <mergeCell ref="E1:F1"/>
    <mergeCell ref="C3:C24"/>
    <mergeCell ref="D3:D9"/>
    <mergeCell ref="D10:D24"/>
    <mergeCell ref="C26:C28"/>
    <mergeCell ref="C30:C33"/>
    <mergeCell ref="E3:E4"/>
    <mergeCell ref="E5:E6"/>
    <mergeCell ref="E7:E9"/>
    <mergeCell ref="E10:E14"/>
    <mergeCell ref="E15:E17"/>
    <mergeCell ref="E18:E19"/>
    <mergeCell ref="E20:E23"/>
    <mergeCell ref="N11:N12"/>
    <mergeCell ref="A3:A4"/>
    <mergeCell ref="K2:K4"/>
    <mergeCell ref="K6:K7"/>
    <mergeCell ref="K9:K10"/>
    <mergeCell ref="N3:N5"/>
    <mergeCell ref="N7:N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Dropdowns</vt:lpstr>
      <vt:lpstr>Database</vt:lpstr>
      <vt:lpstr>Column links and 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RLinder</dc:creator>
  <cp:lastModifiedBy>Lori Bollinger</cp:lastModifiedBy>
  <dcterms:created xsi:type="dcterms:W3CDTF">2020-04-01T19:12:47Z</dcterms:created>
  <dcterms:modified xsi:type="dcterms:W3CDTF">2022-05-16T17:53:48Z</dcterms:modified>
</cp:coreProperties>
</file>